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2016年集中安置点资金拨付" sheetId="4" r:id="rId1"/>
  </sheets>
  <definedNames>
    <definedName name="_xlnm._FilterDatabase" localSheetId="0" hidden="1">'2016年集中安置点资金拨付'!$A$5:$V$14</definedName>
    <definedName name="_xlnm.Print_Titles" localSheetId="0">'2016年集中安置点资金拨付'!$2:$5</definedName>
  </definedNames>
  <calcPr calcId="144525" concurrentCalc="0"/>
</workbook>
</file>

<file path=xl/sharedStrings.xml><?xml version="1.0" encoding="utf-8"?>
<sst xmlns="http://schemas.openxmlformats.org/spreadsheetml/2006/main" count="34">
  <si>
    <t>镇安县2016-2017年移民搬迁集中安置点资金拨付统计表</t>
  </si>
  <si>
    <t>序号</t>
  </si>
  <si>
    <t>安置点名称</t>
  </si>
  <si>
    <t>安置计划</t>
  </si>
  <si>
    <t>搬迁类型</t>
  </si>
  <si>
    <t>建房补助资金</t>
  </si>
  <si>
    <t>小配套</t>
  </si>
  <si>
    <t>本次拨付</t>
  </si>
  <si>
    <t>备注</t>
  </si>
  <si>
    <t xml:space="preserve">扶贫 </t>
  </si>
  <si>
    <t>同步搬迁</t>
  </si>
  <si>
    <t>应拨付(建房)</t>
  </si>
  <si>
    <t>已拨付</t>
  </si>
  <si>
    <t>余额</t>
  </si>
  <si>
    <t>建房</t>
  </si>
  <si>
    <t>配套</t>
  </si>
  <si>
    <t>户数</t>
  </si>
  <si>
    <t>人数</t>
  </si>
  <si>
    <t>小计</t>
  </si>
  <si>
    <t>易地扶贫搬迁</t>
  </si>
  <si>
    <t>避灾生态搬迁</t>
  </si>
  <si>
    <t>合计</t>
  </si>
  <si>
    <t>云镇花园移民小区（四期）</t>
  </si>
  <si>
    <t>米粮镇中心镇安置点（一期）</t>
  </si>
  <si>
    <t>前期费用10.5万</t>
  </si>
  <si>
    <t>米粮镇中心镇安置点（二期）</t>
  </si>
  <si>
    <t>苗木迁移赔偿：张明宇81.1444万元，李秀娥3.624万元；杆线迁移0.565万元</t>
  </si>
  <si>
    <t>永乐街道办青河社区水家湾安置点（二期）</t>
  </si>
  <si>
    <t>铁厂镇和谐小区（四期）</t>
  </si>
  <si>
    <t>广场及剩余配套</t>
  </si>
  <si>
    <t>青铜关镇丰收村办公室安置点(二期)</t>
  </si>
  <si>
    <t>达仁镇栗茶家园安置点</t>
  </si>
  <si>
    <t>EPC总承包项目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</si>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</sst>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华文仿宋"/>
      <charset val="134"/>
    </font>
    <font>
      <sz val="10"/>
      <color indexed="8"/>
      <name val="华文仿宋"/>
      <charset val="134"/>
    </font>
    <font>
      <sz val="20"/>
      <color rgb="FFFF0000"/>
      <name val="方正小标宋简体"/>
      <charset val="134"/>
    </font>
    <font>
      <b/>
      <sz val="10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6" borderId="1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0" fillId="23" borderId="16" applyNumberFormat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30" borderId="17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" fillId="0" borderId="0"/>
  </cellStyleXfs>
  <cellXfs count="39">
    <xf numFmtId="0" fontId="0" fillId="0" borderId="0" xfId="0" applyAlignment="1"/>
    <xf numFmtId="0" fontId="1" fillId="0" borderId="0" xfId="0" applyFont="1" applyFill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2" fillId="0" borderId="0" xfId="0" applyFont="1" applyAlignment="1"/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shrinkToFi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vertical="center" shrinkToFit="1"/>
    </xf>
    <xf numFmtId="0" fontId="0" fillId="0" borderId="1" xfId="0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Q8" sqref="Q8"/>
    </sheetView>
  </sheetViews>
  <sheetFormatPr defaultColWidth="9" defaultRowHeight="13.5"/>
  <cols>
    <col min="1" max="1" width="3.125" customWidth="1"/>
    <col min="2" max="2" width="18.625" customWidth="1"/>
    <col min="3" max="3" width="4.875" customWidth="1"/>
    <col min="4" max="4" width="5.75" customWidth="1"/>
    <col min="5" max="5" width="4.875" customWidth="1"/>
    <col min="6" max="6" width="5.75" customWidth="1"/>
    <col min="7" max="7" width="4.90833333333333" customWidth="1"/>
    <col min="8" max="8" width="4.40833333333333" customWidth="1"/>
    <col min="9" max="9" width="6.25" customWidth="1"/>
    <col min="10" max="10" width="6.125" customWidth="1"/>
    <col min="11" max="11" width="5.66666666666667" customWidth="1"/>
    <col min="12" max="12" width="7.875" style="4" customWidth="1"/>
    <col min="13" max="13" width="7.625" customWidth="1"/>
    <col min="14" max="14" width="5.775" customWidth="1"/>
    <col min="15" max="15" width="6.5" customWidth="1"/>
    <col min="16" max="16" width="7.125" customWidth="1"/>
    <col min="17" max="17" width="5.625" customWidth="1"/>
    <col min="18" max="18" width="6" customWidth="1"/>
    <col min="19" max="19" width="5.5" customWidth="1"/>
    <col min="20" max="20" width="9.25" customWidth="1"/>
    <col min="21" max="21" width="7.25" customWidth="1"/>
    <col min="22" max="22" width="8.125" customWidth="1"/>
    <col min="25" max="26" width="12.625"/>
  </cols>
  <sheetData>
    <row r="1" ht="4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2"/>
      <c r="M1" s="5"/>
      <c r="N1" s="5"/>
      <c r="O1" s="5"/>
      <c r="P1" s="5"/>
      <c r="Q1" s="5"/>
      <c r="R1" s="5"/>
      <c r="S1" s="5"/>
      <c r="T1" s="5"/>
      <c r="U1" s="5"/>
      <c r="V1" s="5"/>
    </row>
    <row r="2" ht="27" customHeight="1" spans="1:22">
      <c r="A2" s="6" t="s">
        <v>1</v>
      </c>
      <c r="B2" s="6" t="s">
        <v>2</v>
      </c>
      <c r="C2" s="7" t="s">
        <v>3</v>
      </c>
      <c r="D2" s="8"/>
      <c r="E2" s="6" t="s">
        <v>4</v>
      </c>
      <c r="F2" s="6"/>
      <c r="G2" s="6"/>
      <c r="H2" s="6"/>
      <c r="I2" s="23" t="s">
        <v>5</v>
      </c>
      <c r="J2" s="23"/>
      <c r="K2" s="23"/>
      <c r="L2" s="24"/>
      <c r="M2" s="23"/>
      <c r="N2" s="23"/>
      <c r="O2" s="23"/>
      <c r="P2" s="23"/>
      <c r="Q2" s="23"/>
      <c r="R2" s="23" t="s">
        <v>6</v>
      </c>
      <c r="S2" s="23"/>
      <c r="T2" s="30" t="s">
        <v>7</v>
      </c>
      <c r="U2" s="31"/>
      <c r="V2" s="23" t="s">
        <v>8</v>
      </c>
    </row>
    <row r="3" ht="36" customHeight="1" spans="1:22">
      <c r="A3" s="6"/>
      <c r="B3" s="6"/>
      <c r="C3" s="9"/>
      <c r="D3" s="10"/>
      <c r="E3" s="6" t="s">
        <v>9</v>
      </c>
      <c r="F3" s="6"/>
      <c r="G3" s="11" t="s">
        <v>10</v>
      </c>
      <c r="H3" s="11"/>
      <c r="I3" s="25" t="s">
        <v>11</v>
      </c>
      <c r="J3" s="23"/>
      <c r="K3" s="23"/>
      <c r="L3" s="24" t="s">
        <v>12</v>
      </c>
      <c r="M3" s="23"/>
      <c r="N3" s="23"/>
      <c r="O3" s="23" t="s">
        <v>13</v>
      </c>
      <c r="P3" s="23"/>
      <c r="Q3" s="23"/>
      <c r="R3" s="24" t="s">
        <v>12</v>
      </c>
      <c r="S3" s="24"/>
      <c r="T3" s="26" t="s">
        <v>14</v>
      </c>
      <c r="U3" s="26" t="s">
        <v>15</v>
      </c>
      <c r="V3" s="23"/>
    </row>
    <row r="4" ht="18" customHeight="1" spans="1:22">
      <c r="A4" s="6"/>
      <c r="B4" s="6"/>
      <c r="C4" s="6" t="s">
        <v>16</v>
      </c>
      <c r="D4" s="12" t="s">
        <v>17</v>
      </c>
      <c r="E4" s="13" t="s">
        <v>16</v>
      </c>
      <c r="F4" s="13" t="s">
        <v>17</v>
      </c>
      <c r="G4" s="12" t="s">
        <v>16</v>
      </c>
      <c r="H4" s="12" t="s">
        <v>17</v>
      </c>
      <c r="I4" s="12" t="s">
        <v>18</v>
      </c>
      <c r="J4" s="13" t="s">
        <v>19</v>
      </c>
      <c r="K4" s="13" t="s">
        <v>20</v>
      </c>
      <c r="L4" s="26" t="s">
        <v>18</v>
      </c>
      <c r="M4" s="13" t="s">
        <v>19</v>
      </c>
      <c r="N4" s="13" t="s">
        <v>20</v>
      </c>
      <c r="O4" s="13" t="s">
        <v>21</v>
      </c>
      <c r="P4" s="13" t="s">
        <v>19</v>
      </c>
      <c r="Q4" s="13" t="s">
        <v>20</v>
      </c>
      <c r="R4" s="13" t="s">
        <v>19</v>
      </c>
      <c r="S4" s="13" t="s">
        <v>20</v>
      </c>
      <c r="T4" s="32"/>
      <c r="U4" s="32"/>
      <c r="V4" s="23"/>
    </row>
    <row r="5" ht="17" customHeight="1" spans="1:22">
      <c r="A5" s="6"/>
      <c r="B5" s="6"/>
      <c r="C5" s="6"/>
      <c r="D5" s="12"/>
      <c r="E5" s="14"/>
      <c r="F5" s="14"/>
      <c r="G5" s="12"/>
      <c r="H5" s="12"/>
      <c r="I5" s="12"/>
      <c r="J5" s="14"/>
      <c r="K5" s="14"/>
      <c r="L5" s="27"/>
      <c r="M5" s="14"/>
      <c r="N5" s="14"/>
      <c r="O5" s="14"/>
      <c r="P5" s="14"/>
      <c r="Q5" s="14"/>
      <c r="R5" s="14"/>
      <c r="S5" s="14"/>
      <c r="T5" s="27"/>
      <c r="U5" s="27"/>
      <c r="V5" s="23"/>
    </row>
    <row r="6" s="1" customFormat="1" ht="30" customHeight="1" spans="1:22">
      <c r="A6" s="15">
        <v>1</v>
      </c>
      <c r="B6" s="16" t="s">
        <v>22</v>
      </c>
      <c r="C6" s="17">
        <v>692</v>
      </c>
      <c r="D6" s="17">
        <v>2470</v>
      </c>
      <c r="E6" s="17">
        <v>486</v>
      </c>
      <c r="F6" s="17">
        <v>1874</v>
      </c>
      <c r="G6" s="17">
        <v>139</v>
      </c>
      <c r="H6" s="17">
        <v>475</v>
      </c>
      <c r="I6" s="20">
        <f>J6+K6</f>
        <v>5380</v>
      </c>
      <c r="J6" s="20">
        <f t="shared" ref="J6:J13" si="0">F6*2.5</f>
        <v>4685</v>
      </c>
      <c r="K6" s="20">
        <f t="shared" ref="K6:K13" si="1">G6*5</f>
        <v>695</v>
      </c>
      <c r="L6" s="28">
        <f>M6+N6</f>
        <v>2281.6</v>
      </c>
      <c r="M6" s="20">
        <f>749.6+32+500</f>
        <v>1281.6</v>
      </c>
      <c r="N6" s="20">
        <v>1000</v>
      </c>
      <c r="O6" s="20">
        <f>P6+Q6</f>
        <v>3098.4</v>
      </c>
      <c r="P6" s="20">
        <f>J6-M6</f>
        <v>3403.4</v>
      </c>
      <c r="Q6" s="20">
        <f>K6-N6</f>
        <v>-305</v>
      </c>
      <c r="R6" s="20">
        <v>500</v>
      </c>
      <c r="S6" s="20"/>
      <c r="T6" s="20">
        <v>1000</v>
      </c>
      <c r="U6" s="20">
        <v>500</v>
      </c>
      <c r="V6" s="33" t="s">
        <v>19</v>
      </c>
    </row>
    <row r="7" s="1" customFormat="1" ht="30" customHeight="1" spans="1:22">
      <c r="A7" s="15">
        <v>2</v>
      </c>
      <c r="B7" s="16" t="s">
        <v>23</v>
      </c>
      <c r="C7" s="17">
        <f>E7+G7</f>
        <v>461</v>
      </c>
      <c r="D7" s="17">
        <f>F7+H7</f>
        <v>1791</v>
      </c>
      <c r="E7" s="18">
        <v>390</v>
      </c>
      <c r="F7" s="18">
        <v>1495</v>
      </c>
      <c r="G7" s="17">
        <v>71</v>
      </c>
      <c r="H7" s="17">
        <v>296</v>
      </c>
      <c r="I7" s="20">
        <f>J7+K7</f>
        <v>4092.5</v>
      </c>
      <c r="J7" s="20">
        <f t="shared" si="0"/>
        <v>3737.5</v>
      </c>
      <c r="K7" s="20">
        <f t="shared" si="1"/>
        <v>355</v>
      </c>
      <c r="L7" s="28">
        <f>400+1200+10.5+1500+600-269.6+800</f>
        <v>4240.9</v>
      </c>
      <c r="M7" s="20">
        <v>2630.4</v>
      </c>
      <c r="N7" s="20">
        <f>1210.5+400</f>
        <v>1610.5</v>
      </c>
      <c r="O7" s="20">
        <f>P7+Q7</f>
        <v>-148.4</v>
      </c>
      <c r="P7" s="20">
        <f>J7-M7</f>
        <v>1107.1</v>
      </c>
      <c r="Q7" s="20">
        <f>K7-N7</f>
        <v>-1255.5</v>
      </c>
      <c r="R7" s="20">
        <v>600</v>
      </c>
      <c r="S7" s="20">
        <v>30</v>
      </c>
      <c r="T7" s="20"/>
      <c r="U7" s="20">
        <v>300</v>
      </c>
      <c r="V7" s="34" t="s">
        <v>24</v>
      </c>
    </row>
    <row r="8" s="1" customFormat="1" ht="84" customHeight="1" spans="1:22">
      <c r="A8" s="15">
        <v>3</v>
      </c>
      <c r="B8" s="16" t="s">
        <v>25</v>
      </c>
      <c r="C8" s="17">
        <v>402</v>
      </c>
      <c r="D8" s="17">
        <v>239</v>
      </c>
      <c r="E8" s="18">
        <v>392</v>
      </c>
      <c r="F8" s="18">
        <v>1594</v>
      </c>
      <c r="G8" s="17">
        <v>10</v>
      </c>
      <c r="H8" s="17">
        <v>10</v>
      </c>
      <c r="I8" s="20">
        <f>F8*2.5+G8*5</f>
        <v>4035</v>
      </c>
      <c r="J8" s="20">
        <f t="shared" si="0"/>
        <v>3985</v>
      </c>
      <c r="K8" s="20">
        <f t="shared" si="1"/>
        <v>50</v>
      </c>
      <c r="L8" s="28">
        <f>M8+N8</f>
        <v>390.75</v>
      </c>
      <c r="M8" s="20">
        <v>390.75</v>
      </c>
      <c r="N8" s="20"/>
      <c r="O8" s="20"/>
      <c r="P8" s="20"/>
      <c r="Q8" s="20"/>
      <c r="R8" s="20"/>
      <c r="S8" s="20"/>
      <c r="T8" s="20">
        <f>81.1444+3.624+0.565</f>
        <v>85.3334</v>
      </c>
      <c r="U8" s="20"/>
      <c r="V8" s="34" t="s">
        <v>26</v>
      </c>
    </row>
    <row r="9" s="2" customFormat="1" ht="30" customHeight="1" spans="1:22">
      <c r="A9" s="15">
        <v>4</v>
      </c>
      <c r="B9" s="16" t="s">
        <v>27</v>
      </c>
      <c r="C9" s="19">
        <v>457</v>
      </c>
      <c r="D9" s="19">
        <v>1830</v>
      </c>
      <c r="E9" s="19">
        <v>457</v>
      </c>
      <c r="F9" s="19">
        <v>1830</v>
      </c>
      <c r="G9" s="19"/>
      <c r="H9" s="19"/>
      <c r="I9" s="20">
        <f>J9+K9</f>
        <v>4575</v>
      </c>
      <c r="J9" s="20">
        <f t="shared" si="0"/>
        <v>4575</v>
      </c>
      <c r="K9" s="20">
        <f t="shared" si="1"/>
        <v>0</v>
      </c>
      <c r="L9" s="28">
        <v>3500</v>
      </c>
      <c r="M9" s="20">
        <v>2800</v>
      </c>
      <c r="N9" s="20">
        <v>700</v>
      </c>
      <c r="O9" s="20">
        <f>P9+Q9</f>
        <v>1075</v>
      </c>
      <c r="P9" s="20">
        <f>J9-M9</f>
        <v>1775</v>
      </c>
      <c r="Q9" s="20">
        <f>K9-N9</f>
        <v>-700</v>
      </c>
      <c r="R9" s="35">
        <v>400</v>
      </c>
      <c r="S9" s="20"/>
      <c r="T9" s="20"/>
      <c r="U9" s="20">
        <v>300</v>
      </c>
      <c r="V9" s="36"/>
    </row>
    <row r="10" s="3" customFormat="1" ht="30" customHeight="1" spans="1:22">
      <c r="A10" s="15">
        <v>5</v>
      </c>
      <c r="B10" s="16" t="s">
        <v>28</v>
      </c>
      <c r="C10" s="19">
        <f>E10+G10</f>
        <v>176</v>
      </c>
      <c r="D10" s="19">
        <f>F10+H10</f>
        <v>690</v>
      </c>
      <c r="E10" s="19">
        <v>176</v>
      </c>
      <c r="F10" s="19">
        <v>690</v>
      </c>
      <c r="G10" s="19">
        <v>0</v>
      </c>
      <c r="H10" s="19">
        <v>0</v>
      </c>
      <c r="I10" s="20">
        <f>J10+K10</f>
        <v>1725</v>
      </c>
      <c r="J10" s="20">
        <f t="shared" si="0"/>
        <v>1725</v>
      </c>
      <c r="K10" s="20">
        <f t="shared" si="1"/>
        <v>0</v>
      </c>
      <c r="L10" s="28">
        <f>150+500+80+65.6+400+150</f>
        <v>1345.6</v>
      </c>
      <c r="M10" s="20">
        <f>L10-N10</f>
        <v>1195.6</v>
      </c>
      <c r="N10" s="20">
        <v>150</v>
      </c>
      <c r="O10" s="20">
        <f>P10+Q10</f>
        <v>379.4</v>
      </c>
      <c r="P10" s="20">
        <f>J10-M10</f>
        <v>529.4</v>
      </c>
      <c r="Q10" s="20">
        <f>K10-N10</f>
        <v>-150</v>
      </c>
      <c r="R10" s="20">
        <v>200</v>
      </c>
      <c r="S10" s="20"/>
      <c r="T10" s="20">
        <v>200</v>
      </c>
      <c r="U10" s="20">
        <v>147.88</v>
      </c>
      <c r="V10" s="37" t="s">
        <v>29</v>
      </c>
    </row>
    <row r="11" s="3" customFormat="1" ht="30" customHeight="1" spans="1:22">
      <c r="A11" s="15">
        <v>6</v>
      </c>
      <c r="B11" s="16" t="s">
        <v>30</v>
      </c>
      <c r="C11" s="19">
        <v>159</v>
      </c>
      <c r="D11" s="19">
        <v>534</v>
      </c>
      <c r="E11" s="19">
        <v>95</v>
      </c>
      <c r="F11" s="19">
        <v>359</v>
      </c>
      <c r="G11" s="19">
        <v>64</v>
      </c>
      <c r="H11" s="19">
        <v>175</v>
      </c>
      <c r="I11" s="20">
        <f>J11+K11</f>
        <v>1217.5</v>
      </c>
      <c r="J11" s="20">
        <f t="shared" si="0"/>
        <v>897.5</v>
      </c>
      <c r="K11" s="20">
        <f t="shared" si="1"/>
        <v>320</v>
      </c>
      <c r="L11" s="28">
        <f>M11+N11</f>
        <v>1150</v>
      </c>
      <c r="M11" s="20">
        <v>1150</v>
      </c>
      <c r="N11" s="20">
        <v>0</v>
      </c>
      <c r="O11" s="20">
        <f>P11+Q11</f>
        <v>67.5</v>
      </c>
      <c r="P11" s="20">
        <f>J11-M11</f>
        <v>-252.5</v>
      </c>
      <c r="Q11" s="20">
        <f>K11-N11</f>
        <v>320</v>
      </c>
      <c r="R11" s="20"/>
      <c r="S11" s="20"/>
      <c r="T11" s="20"/>
      <c r="U11" s="20">
        <v>300</v>
      </c>
      <c r="V11" s="37"/>
    </row>
    <row r="12" s="3" customFormat="1" ht="30" customHeight="1" spans="1:22">
      <c r="A12" s="15">
        <v>7</v>
      </c>
      <c r="B12" s="16" t="s">
        <v>31</v>
      </c>
      <c r="C12" s="19">
        <v>391</v>
      </c>
      <c r="D12" s="19">
        <v>1339</v>
      </c>
      <c r="E12" s="19">
        <v>390</v>
      </c>
      <c r="F12" s="19">
        <v>1338</v>
      </c>
      <c r="G12" s="19">
        <v>1</v>
      </c>
      <c r="H12" s="19">
        <v>1</v>
      </c>
      <c r="I12" s="20">
        <f>J12+K12</f>
        <v>3350</v>
      </c>
      <c r="J12" s="20">
        <f t="shared" si="0"/>
        <v>3345</v>
      </c>
      <c r="K12" s="20">
        <f t="shared" si="1"/>
        <v>5</v>
      </c>
      <c r="L12" s="28">
        <f>M12+N12</f>
        <v>4100</v>
      </c>
      <c r="M12" s="20">
        <v>3600</v>
      </c>
      <c r="N12" s="20">
        <v>500</v>
      </c>
      <c r="O12" s="20">
        <f>P12+Q12</f>
        <v>-750</v>
      </c>
      <c r="P12" s="20">
        <f>J12-M12</f>
        <v>-255</v>
      </c>
      <c r="Q12" s="20">
        <f>K12-N12</f>
        <v>-495</v>
      </c>
      <c r="R12" s="20"/>
      <c r="S12" s="20"/>
      <c r="T12" s="20"/>
      <c r="U12" s="20">
        <v>200</v>
      </c>
      <c r="V12" s="37"/>
    </row>
    <row r="13" s="3" customFormat="1" ht="30" customHeight="1" spans="1:22">
      <c r="A13" s="15">
        <v>8</v>
      </c>
      <c r="B13" s="16" t="s">
        <v>32</v>
      </c>
      <c r="C13" s="19">
        <v>3805</v>
      </c>
      <c r="D13" s="19">
        <v>11438</v>
      </c>
      <c r="E13" s="19">
        <v>3671</v>
      </c>
      <c r="F13" s="19">
        <v>10935</v>
      </c>
      <c r="G13" s="19">
        <v>134</v>
      </c>
      <c r="H13" s="19">
        <v>503</v>
      </c>
      <c r="I13" s="20">
        <f>J13+K13</f>
        <v>28007.5</v>
      </c>
      <c r="J13" s="20">
        <f t="shared" si="0"/>
        <v>27337.5</v>
      </c>
      <c r="K13" s="20">
        <f t="shared" si="1"/>
        <v>670</v>
      </c>
      <c r="L13" s="28">
        <f>M13+N13</f>
        <v>12700.7248</v>
      </c>
      <c r="M13" s="20">
        <v>12700.7248</v>
      </c>
      <c r="N13" s="20">
        <v>0</v>
      </c>
      <c r="O13" s="20"/>
      <c r="P13" s="20"/>
      <c r="Q13" s="20"/>
      <c r="R13" s="20"/>
      <c r="S13" s="20"/>
      <c r="T13" s="20">
        <v>10000</v>
      </c>
      <c r="U13" s="20"/>
      <c r="V13" s="37"/>
    </row>
    <row r="14" ht="30" customHeight="1" spans="1:22">
      <c r="A14" s="15" t="s">
        <v>33</v>
      </c>
      <c r="B14" s="15"/>
      <c r="C14" s="20">
        <f t="shared" ref="C14:H14" si="2">SUM(C6:C13)</f>
        <v>6543</v>
      </c>
      <c r="D14" s="20">
        <f t="shared" si="2"/>
        <v>20331</v>
      </c>
      <c r="E14" s="20">
        <f t="shared" si="2"/>
        <v>6057</v>
      </c>
      <c r="F14" s="20">
        <f t="shared" si="2"/>
        <v>20115</v>
      </c>
      <c r="G14" s="20">
        <f t="shared" si="2"/>
        <v>419</v>
      </c>
      <c r="H14" s="20">
        <f t="shared" si="2"/>
        <v>1460</v>
      </c>
      <c r="I14" s="20">
        <f t="shared" ref="I14:P14" si="3">SUM(I6:I10)</f>
        <v>19807.5</v>
      </c>
      <c r="J14" s="20">
        <f t="shared" si="3"/>
        <v>18707.5</v>
      </c>
      <c r="K14" s="20">
        <f t="shared" si="3"/>
        <v>1100</v>
      </c>
      <c r="L14" s="28">
        <f t="shared" si="3"/>
        <v>11758.85</v>
      </c>
      <c r="M14" s="20">
        <f t="shared" si="3"/>
        <v>8298.35</v>
      </c>
      <c r="N14" s="20">
        <f t="shared" si="3"/>
        <v>3460.5</v>
      </c>
      <c r="O14" s="16">
        <f t="shared" si="3"/>
        <v>4404.4</v>
      </c>
      <c r="P14" s="16">
        <f t="shared" si="3"/>
        <v>6814.9</v>
      </c>
      <c r="Q14" s="16">
        <f>K14-N14</f>
        <v>-2360.5</v>
      </c>
      <c r="R14" s="20">
        <f>SUM(R6:R11)</f>
        <v>1700</v>
      </c>
      <c r="S14" s="20">
        <f>SUM(S6:S10)</f>
        <v>30</v>
      </c>
      <c r="T14" s="20">
        <f>SUM(T6:T13)</f>
        <v>11285.3334</v>
      </c>
      <c r="U14" s="20">
        <f>SUM(U6:U13)</f>
        <v>1747.88</v>
      </c>
      <c r="V14" s="38"/>
    </row>
    <row r="15" spans="1:13">
      <c r="A15" s="21"/>
      <c r="B15" s="21"/>
      <c r="M15" s="29"/>
    </row>
    <row r="16" spans="1:2">
      <c r="A16" s="21"/>
      <c r="B16" s="21"/>
    </row>
    <row r="17" spans="1:2">
      <c r="A17" s="21"/>
      <c r="B17" s="21"/>
    </row>
    <row r="18" spans="1:2">
      <c r="A18" s="21"/>
      <c r="B18" s="21"/>
    </row>
    <row r="19" spans="1:2">
      <c r="A19" s="21"/>
      <c r="B19" s="21"/>
    </row>
    <row r="20" spans="1:2">
      <c r="A20" s="21"/>
      <c r="B20" s="21"/>
    </row>
    <row r="21" spans="1:2">
      <c r="A21" s="21"/>
      <c r="B21" s="21"/>
    </row>
    <row r="22" spans="1:2">
      <c r="A22" s="21"/>
      <c r="B22" s="21"/>
    </row>
    <row r="23" spans="1:2">
      <c r="A23" s="21"/>
      <c r="B23" s="21"/>
    </row>
    <row r="24" spans="1:2">
      <c r="A24" s="21"/>
      <c r="B24" s="21"/>
    </row>
    <row r="25" spans="1:2">
      <c r="A25" s="21"/>
      <c r="B25" s="21"/>
    </row>
    <row r="26" spans="1:2">
      <c r="A26" s="21"/>
      <c r="B26" s="21"/>
    </row>
    <row r="27" spans="1:2">
      <c r="A27" s="21"/>
      <c r="B27" s="21"/>
    </row>
    <row r="28" spans="1:2">
      <c r="A28" s="21"/>
      <c r="B28" s="21"/>
    </row>
    <row r="29" spans="1:2">
      <c r="A29" s="21"/>
      <c r="B29" s="21"/>
    </row>
    <row r="30" spans="1:2">
      <c r="A30" s="21"/>
      <c r="B30" s="21"/>
    </row>
    <row r="31" spans="1:2">
      <c r="A31" s="21"/>
      <c r="B31" s="21"/>
    </row>
    <row r="32" spans="1:2">
      <c r="A32" s="21"/>
      <c r="B32" s="21"/>
    </row>
    <row r="33" spans="1:2">
      <c r="A33" s="21"/>
      <c r="B33" s="21"/>
    </row>
    <row r="34" spans="1:2">
      <c r="A34" s="21"/>
      <c r="B34" s="21"/>
    </row>
    <row r="35" spans="1:2">
      <c r="A35" s="21"/>
      <c r="B35" s="21"/>
    </row>
    <row r="36" spans="1:2">
      <c r="A36" s="21"/>
      <c r="B36" s="21"/>
    </row>
    <row r="37" spans="1:2">
      <c r="A37" s="21"/>
      <c r="B37" s="21"/>
    </row>
    <row r="38" spans="1:2">
      <c r="A38" s="21"/>
      <c r="B38" s="21"/>
    </row>
    <row r="39" spans="1:2">
      <c r="A39" s="21"/>
      <c r="B39" s="21"/>
    </row>
    <row r="40" spans="1:2">
      <c r="A40" s="21"/>
      <c r="B40" s="21"/>
    </row>
    <row r="41" spans="1:2">
      <c r="A41" s="21"/>
      <c r="B41" s="21"/>
    </row>
    <row r="42" spans="1:2">
      <c r="A42" s="21"/>
      <c r="B42" s="21"/>
    </row>
    <row r="43" spans="1:2">
      <c r="A43" s="21"/>
      <c r="B43" s="21"/>
    </row>
    <row r="44" spans="1:2">
      <c r="A44" s="21"/>
      <c r="B44" s="21"/>
    </row>
    <row r="45" spans="1:2">
      <c r="A45" s="21"/>
      <c r="B45" s="21"/>
    </row>
    <row r="46" spans="1:2">
      <c r="A46" s="21"/>
      <c r="B46" s="21"/>
    </row>
    <row r="47" spans="1:2">
      <c r="A47" s="21"/>
      <c r="B47" s="21"/>
    </row>
    <row r="48" spans="1:2">
      <c r="A48" s="21"/>
      <c r="B48" s="21"/>
    </row>
    <row r="49" spans="1:2">
      <c r="A49" s="21"/>
      <c r="B49" s="21"/>
    </row>
    <row r="50" spans="1:2">
      <c r="A50" s="21"/>
      <c r="B50" s="21"/>
    </row>
    <row r="51" spans="1:2">
      <c r="A51" s="21"/>
      <c r="B51" s="21"/>
    </row>
    <row r="52" spans="1:2">
      <c r="A52" s="21"/>
      <c r="B52" s="21"/>
    </row>
    <row r="53" spans="1:2">
      <c r="A53" s="21"/>
      <c r="B53" s="21"/>
    </row>
    <row r="54" spans="1:2">
      <c r="A54" s="21"/>
      <c r="B54" s="21"/>
    </row>
    <row r="55" spans="1:2">
      <c r="A55" s="21"/>
      <c r="B55" s="21"/>
    </row>
    <row r="56" spans="1:2">
      <c r="A56" s="21"/>
      <c r="B56" s="21"/>
    </row>
    <row r="57" spans="1:2">
      <c r="A57" s="21"/>
      <c r="B57" s="21"/>
    </row>
    <row r="58" spans="1:2">
      <c r="A58" s="21"/>
      <c r="B58" s="21"/>
    </row>
    <row r="59" spans="1:2">
      <c r="A59" s="21"/>
      <c r="B59" s="21"/>
    </row>
    <row r="60" spans="1:2">
      <c r="A60" s="21"/>
      <c r="B60" s="21"/>
    </row>
    <row r="61" spans="1:2">
      <c r="A61" s="21"/>
      <c r="B61" s="21"/>
    </row>
    <row r="62" spans="1:2">
      <c r="A62" s="21"/>
      <c r="B62" s="21"/>
    </row>
    <row r="63" spans="1:2">
      <c r="A63" s="21"/>
      <c r="B63" s="21"/>
    </row>
    <row r="64" spans="1:2">
      <c r="A64" s="21"/>
      <c r="B64" s="21"/>
    </row>
    <row r="65" spans="1:2">
      <c r="A65" s="21"/>
      <c r="B65" s="21"/>
    </row>
    <row r="66" spans="1:2">
      <c r="A66" s="21"/>
      <c r="B66" s="21"/>
    </row>
    <row r="67" spans="1:2">
      <c r="A67" s="21"/>
      <c r="B67" s="21"/>
    </row>
    <row r="68" spans="1:2">
      <c r="A68" s="21"/>
      <c r="B68" s="21"/>
    </row>
  </sheetData>
  <mergeCells count="35">
    <mergeCell ref="A1:V1"/>
    <mergeCell ref="E2:H2"/>
    <mergeCell ref="I2:Q2"/>
    <mergeCell ref="R2:S2"/>
    <mergeCell ref="T2:U2"/>
    <mergeCell ref="E3:F3"/>
    <mergeCell ref="G3:H3"/>
    <mergeCell ref="I3:K3"/>
    <mergeCell ref="L3:N3"/>
    <mergeCell ref="O3:Q3"/>
    <mergeCell ref="R3:S3"/>
    <mergeCell ref="A14:B14"/>
    <mergeCell ref="A2:A5"/>
    <mergeCell ref="B2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3:T5"/>
    <mergeCell ref="U3:U5"/>
    <mergeCell ref="V2:V5"/>
    <mergeCell ref="C2:D3"/>
  </mergeCells>
  <pageMargins left="0.235416666666667" right="0.160416666666667" top="0.471527777777778" bottom="0.605555555555556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2016年集中安置点资金拨付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有你就幸福</cp:lastModifiedBy>
  <dcterms:created xsi:type="dcterms:W3CDTF">2006-09-16T00:00:00Z</dcterms:created>
  <cp:lastPrinted>2015-10-14T08:24:00Z</cp:lastPrinted>
  <dcterms:modified xsi:type="dcterms:W3CDTF">2018-08-26T03:21:05Z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