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J:\桌面文件\政务公开\农业股公开\2022\公示7.6\2022年整合方案批复\"/>
    </mc:Choice>
  </mc:AlternateContent>
  <xr:revisionPtr revIDLastSave="0" documentId="13_ncr:1_{AB0432B8-AA4C-453F-9075-FB705EB9D418}" xr6:coauthVersionLast="47" xr6:coauthVersionMax="47" xr10:uidLastSave="{00000000-0000-0000-0000-000000000000}"/>
  <bookViews>
    <workbookView xWindow="-108" yWindow="-108" windowWidth="23256" windowHeight="12720" xr2:uid="{00000000-000D-0000-FFFF-FFFF00000000}"/>
  </bookViews>
  <sheets>
    <sheet name="资金明细" sheetId="4" r:id="rId1"/>
    <sheet name="项目明细" sheetId="2" r:id="rId2"/>
    <sheet name="占比" sheetId="5" r:id="rId3"/>
    <sheet name="26309" sheetId="6" r:id="rId4"/>
  </sheets>
  <definedNames>
    <definedName name="_xlnm._FilterDatabase" localSheetId="1" hidden="1">项目明细!$A$5:$R$179</definedName>
    <definedName name="_xlnm.Print_Area" localSheetId="1">项目明细!$A$1:$P$181</definedName>
    <definedName name="_xlnm.Print_Titles" localSheetId="1">项目明细!$1:$5</definedName>
    <definedName name="_xlnm.Print_Titles" localSheetId="0">资金明细!$1:$4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5" i="6" l="1"/>
  <c r="I7" i="6"/>
  <c r="I8" i="6" s="1"/>
  <c r="I3" i="6"/>
  <c r="I4" i="6" s="1"/>
  <c r="I5" i="6"/>
  <c r="I6" i="6" s="1"/>
  <c r="E16" i="6"/>
  <c r="D16" i="6"/>
  <c r="B15" i="6"/>
  <c r="E13" i="6"/>
  <c r="E14" i="6" s="1"/>
  <c r="D13" i="6"/>
  <c r="D14" i="6" s="1"/>
  <c r="E12" i="6"/>
  <c r="D12" i="6"/>
  <c r="B11" i="6"/>
  <c r="I11" i="6" s="1"/>
  <c r="F10" i="6"/>
  <c r="C10" i="6"/>
  <c r="C16" i="6" s="1"/>
  <c r="E8" i="6"/>
  <c r="D8" i="6"/>
  <c r="C7" i="6"/>
  <c r="E5" i="6"/>
  <c r="E6" i="6" s="1"/>
  <c r="D5" i="6"/>
  <c r="D6" i="6" s="1"/>
  <c r="E4" i="6"/>
  <c r="D4" i="6"/>
  <c r="B3" i="6"/>
  <c r="F2" i="6"/>
  <c r="C2" i="6"/>
  <c r="B2" i="6" s="1"/>
  <c r="B4" i="6" s="1"/>
  <c r="D17" i="6"/>
  <c r="D18" i="6" s="1"/>
  <c r="E24" i="5"/>
  <c r="D24" i="5"/>
  <c r="C24" i="5"/>
  <c r="B23" i="5"/>
  <c r="E21" i="5"/>
  <c r="E22" i="5" s="1"/>
  <c r="D21" i="5"/>
  <c r="D22" i="5" s="1"/>
  <c r="E20" i="5"/>
  <c r="D20" i="5"/>
  <c r="B19" i="5"/>
  <c r="F18" i="5"/>
  <c r="C18" i="5"/>
  <c r="C21" i="5" s="1"/>
  <c r="B18" i="5"/>
  <c r="B20" i="5" s="1"/>
  <c r="E16" i="5"/>
  <c r="D16" i="5"/>
  <c r="C15" i="5"/>
  <c r="C16" i="5" s="1"/>
  <c r="E13" i="5"/>
  <c r="E14" i="5" s="1"/>
  <c r="D13" i="5"/>
  <c r="D14" i="5" s="1"/>
  <c r="E12" i="5"/>
  <c r="D12" i="5"/>
  <c r="B11" i="5"/>
  <c r="F10" i="5"/>
  <c r="C10" i="5"/>
  <c r="B10" i="5" s="1"/>
  <c r="E8" i="5"/>
  <c r="D8" i="5"/>
  <c r="B7" i="5"/>
  <c r="E5" i="5"/>
  <c r="E6" i="5" s="1"/>
  <c r="D5" i="5"/>
  <c r="D25" i="5" s="1"/>
  <c r="D26" i="5" s="1"/>
  <c r="E4" i="5"/>
  <c r="D4" i="5"/>
  <c r="B3" i="5"/>
  <c r="B4" i="5" s="1"/>
  <c r="F2" i="5"/>
  <c r="C2" i="5"/>
  <c r="B2" i="5" s="1"/>
  <c r="B12" i="5" l="1"/>
  <c r="B24" i="5"/>
  <c r="B8" i="5"/>
  <c r="C8" i="5"/>
  <c r="C8" i="6"/>
  <c r="C4" i="6"/>
  <c r="B10" i="6"/>
  <c r="B16" i="6"/>
  <c r="C5" i="6"/>
  <c r="B7" i="6"/>
  <c r="B8" i="6" s="1"/>
  <c r="C12" i="6"/>
  <c r="C13" i="6"/>
  <c r="C22" i="5"/>
  <c r="B21" i="5"/>
  <c r="B22" i="5" s="1"/>
  <c r="D6" i="5"/>
  <c r="C12" i="5"/>
  <c r="C13" i="5"/>
  <c r="C4" i="5"/>
  <c r="C5" i="5"/>
  <c r="B15" i="5"/>
  <c r="B16" i="5" s="1"/>
  <c r="C20" i="5"/>
  <c r="B12" i="6" l="1"/>
  <c r="I10" i="6"/>
  <c r="B5" i="6"/>
  <c r="B6" i="6" s="1"/>
  <c r="C6" i="6"/>
  <c r="C14" i="6"/>
  <c r="B13" i="6"/>
  <c r="C17" i="6"/>
  <c r="B5" i="5"/>
  <c r="B6" i="5" s="1"/>
  <c r="C25" i="5"/>
  <c r="C6" i="5"/>
  <c r="B13" i="5"/>
  <c r="B14" i="5" s="1"/>
  <c r="C14" i="5"/>
  <c r="H179" i="2"/>
  <c r="G179" i="2"/>
  <c r="H178" i="2"/>
  <c r="G178" i="2"/>
  <c r="H177" i="2"/>
  <c r="G177" i="2"/>
  <c r="H176" i="2"/>
  <c r="G176" i="2"/>
  <c r="H175" i="2"/>
  <c r="G175" i="2"/>
  <c r="H174" i="2"/>
  <c r="G174" i="2"/>
  <c r="H173" i="2"/>
  <c r="G173" i="2"/>
  <c r="H172" i="2"/>
  <c r="G172" i="2"/>
  <c r="H171" i="2"/>
  <c r="G171" i="2"/>
  <c r="H170" i="2"/>
  <c r="G170" i="2"/>
  <c r="H169" i="2"/>
  <c r="G169" i="2"/>
  <c r="H168" i="2"/>
  <c r="G168" i="2"/>
  <c r="H167" i="2"/>
  <c r="G167" i="2"/>
  <c r="H166" i="2"/>
  <c r="G166" i="2"/>
  <c r="H165" i="2"/>
  <c r="G165" i="2"/>
  <c r="H164" i="2"/>
  <c r="G164" i="2"/>
  <c r="H163" i="2"/>
  <c r="G163" i="2"/>
  <c r="H162" i="2"/>
  <c r="G162" i="2"/>
  <c r="H161" i="2"/>
  <c r="G161" i="2"/>
  <c r="H160" i="2"/>
  <c r="G160" i="2"/>
  <c r="H159" i="2"/>
  <c r="G159" i="2"/>
  <c r="H158" i="2"/>
  <c r="G158" i="2"/>
  <c r="H157" i="2"/>
  <c r="G157" i="2"/>
  <c r="H156" i="2"/>
  <c r="G156" i="2"/>
  <c r="H155" i="2"/>
  <c r="G155" i="2"/>
  <c r="H154" i="2"/>
  <c r="G154" i="2"/>
  <c r="H153" i="2"/>
  <c r="G153" i="2"/>
  <c r="H152" i="2"/>
  <c r="G152" i="2"/>
  <c r="H151" i="2"/>
  <c r="G151" i="2"/>
  <c r="H150" i="2"/>
  <c r="G150" i="2"/>
  <c r="H149" i="2"/>
  <c r="G149" i="2"/>
  <c r="H148" i="2"/>
  <c r="G148" i="2"/>
  <c r="H147" i="2"/>
  <c r="G147" i="2"/>
  <c r="H146" i="2"/>
  <c r="G146" i="2"/>
  <c r="H145" i="2"/>
  <c r="G145" i="2"/>
  <c r="H144" i="2"/>
  <c r="G144" i="2"/>
  <c r="H143" i="2"/>
  <c r="G143" i="2"/>
  <c r="H142" i="2"/>
  <c r="G142" i="2"/>
  <c r="H141" i="2"/>
  <c r="G141" i="2"/>
  <c r="H140" i="2"/>
  <c r="G140" i="2"/>
  <c r="H139" i="2"/>
  <c r="G139" i="2"/>
  <c r="H138" i="2"/>
  <c r="G138" i="2"/>
  <c r="H137" i="2"/>
  <c r="G137" i="2"/>
  <c r="H136" i="2"/>
  <c r="G136" i="2"/>
  <c r="H135" i="2"/>
  <c r="G135" i="2"/>
  <c r="H134" i="2"/>
  <c r="G134" i="2"/>
  <c r="H133" i="2"/>
  <c r="G133" i="2"/>
  <c r="H132" i="2"/>
  <c r="G132" i="2"/>
  <c r="H131" i="2"/>
  <c r="G131" i="2"/>
  <c r="H130" i="2"/>
  <c r="G130" i="2"/>
  <c r="H129" i="2"/>
  <c r="G129" i="2"/>
  <c r="H128" i="2"/>
  <c r="G128" i="2"/>
  <c r="H127" i="2"/>
  <c r="G127" i="2"/>
  <c r="H126" i="2"/>
  <c r="G126" i="2"/>
  <c r="H125" i="2"/>
  <c r="G125" i="2"/>
  <c r="H124" i="2"/>
  <c r="G124" i="2"/>
  <c r="H123" i="2"/>
  <c r="G123" i="2"/>
  <c r="H122" i="2"/>
  <c r="G122" i="2"/>
  <c r="H121" i="2"/>
  <c r="G121" i="2"/>
  <c r="H120" i="2"/>
  <c r="G120" i="2"/>
  <c r="H119" i="2"/>
  <c r="G119" i="2"/>
  <c r="H118" i="2"/>
  <c r="G118" i="2"/>
  <c r="H117" i="2"/>
  <c r="G117" i="2"/>
  <c r="H116" i="2"/>
  <c r="G116"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G103" i="2"/>
  <c r="H102" i="2"/>
  <c r="G102" i="2"/>
  <c r="H101" i="2"/>
  <c r="G101" i="2"/>
  <c r="H100" i="2"/>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5" i="2"/>
  <c r="G15" i="2"/>
  <c r="H14" i="2"/>
  <c r="G14" i="2"/>
  <c r="H13" i="2"/>
  <c r="G13" i="2"/>
  <c r="H12" i="2"/>
  <c r="G12" i="2"/>
  <c r="H11" i="2"/>
  <c r="G11" i="2"/>
  <c r="H10" i="2"/>
  <c r="G10" i="2"/>
  <c r="H9" i="2"/>
  <c r="G9" i="2"/>
  <c r="H8" i="2"/>
  <c r="G8" i="2"/>
  <c r="H7" i="2"/>
  <c r="G7" i="2"/>
  <c r="H6" i="2"/>
  <c r="G6" i="2"/>
  <c r="C31" i="4"/>
  <c r="E22" i="4"/>
  <c r="D22" i="4"/>
  <c r="C22" i="4"/>
  <c r="D6" i="4"/>
  <c r="D5" i="4" s="1"/>
  <c r="D31" i="4" s="1"/>
  <c r="E5" i="4"/>
  <c r="C5" i="4"/>
  <c r="B14" i="6" l="1"/>
  <c r="I13" i="6"/>
  <c r="I14" i="6" s="1"/>
  <c r="I12" i="6"/>
  <c r="I16" i="6"/>
  <c r="C18" i="6"/>
  <c r="B17" i="6"/>
  <c r="B25" i="5"/>
  <c r="C26" i="5"/>
</calcChain>
</file>

<file path=xl/sharedStrings.xml><?xml version="1.0" encoding="utf-8"?>
<sst xmlns="http://schemas.openxmlformats.org/spreadsheetml/2006/main" count="1744" uniqueCount="760">
  <si>
    <t>附表1：</t>
  </si>
  <si>
    <t>序号</t>
  </si>
  <si>
    <t>财政资金名称</t>
  </si>
  <si>
    <t>国家重点帮扶县预计收到整合资金规模
（万元)</t>
  </si>
  <si>
    <t>计划整合资金规模（万元）</t>
  </si>
  <si>
    <t>备注</t>
  </si>
  <si>
    <t>年初数</t>
  </si>
  <si>
    <t>调整数（年中+补充）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</si>
  <si>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</si>
  <si>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</si>
  <si>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</si>
  <si>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</si>
  <si>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</si>
  <si>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</si>
  <si>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</si>
  <si>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</si>
  <si>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</si>
  <si>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</si>
  <si>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</si>
  <si>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</si>
  <si>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</si>
  <si>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</si>
  <si>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</si>
  <si>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</si>
  <si>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</si>
  <si>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</si>
  <si>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</si>
  <si>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</si>
  <si>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</si>
  <si>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</si>
  <si>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</si>
  <si>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</si>
  <si>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</si>
  <si>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</si>
  <si>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</si>
  <si>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</si>
  <si>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</si>
  <si>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</si>
  <si>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</si>
  <si>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</si>
  <si>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附件2：</t>
  </si>
  <si>
    <t>镇安县2022年度统筹整合财政涉农资金项目明细表</t>
  </si>
  <si>
    <t>项目名称</t>
  </si>
  <si>
    <t>实施地点</t>
  </si>
  <si>
    <t>建设内容</t>
  </si>
  <si>
    <t>建设
期限</t>
  </si>
  <si>
    <t>预期效益</t>
  </si>
  <si>
    <t>资金投入（万元）</t>
  </si>
  <si>
    <t>项目实施单位</t>
  </si>
  <si>
    <t>财政资金
支持环节</t>
  </si>
  <si>
    <t>项目类别</t>
  </si>
  <si>
    <t>资金类别</t>
  </si>
  <si>
    <t>是否贫困村</t>
  </si>
  <si>
    <t>合计</t>
  </si>
  <si>
    <t>财政资金（万元）</t>
  </si>
  <si>
    <t>其他资金
（万元）</t>
  </si>
  <si>
    <t>小计</t>
  </si>
  <si>
    <t>中央</t>
  </si>
  <si>
    <t>省级</t>
  </si>
  <si>
    <t>市级</t>
  </si>
  <si>
    <t>县级</t>
  </si>
  <si>
    <t>镇安县旬河水乡罗家营乡村振兴示范区项目（续建）</t>
  </si>
  <si>
    <t>月河镇罗家营村</t>
  </si>
  <si>
    <t>实施水杂果园80亩、板栗园200亩、油菜500亩土地治理、果园改造，配套产业路附属设施及环境整治，资产确权到村</t>
  </si>
  <si>
    <t>1月-6月</t>
  </si>
  <si>
    <t>通过项目实施，改善示范区内整体环境面貌，带动周边89户306人参与务工，其中脱贫户及监测户10户22人，户均增收1500元左右</t>
  </si>
  <si>
    <t>乡村振兴局</t>
  </si>
  <si>
    <t>工程建设环节</t>
  </si>
  <si>
    <t>产业发展</t>
  </si>
  <si>
    <t>衔接资金</t>
  </si>
  <si>
    <t>否</t>
  </si>
  <si>
    <t>2022年小额贷款贴息项目</t>
  </si>
  <si>
    <t>镇安县</t>
  </si>
  <si>
    <t>主要用于脱贫户、监测户2022年扶贫小额贷款和互助资金借款贴息,贴息标准按同期贷款市场报价利率（LPR）执行。</t>
  </si>
  <si>
    <t>1月-12月</t>
  </si>
  <si>
    <t>补贴1011户脱贫户、监测户扶贫贷款利息，解决其产业发展资金短缺问题</t>
  </si>
  <si>
    <t>定额补助</t>
  </si>
  <si>
    <t>2022年实用技术培训项目</t>
  </si>
  <si>
    <t>计划分5期开展培训，每期费用30万元，主要用于产业发展技术培训、致富带头人培训等。</t>
  </si>
  <si>
    <t>预计培训村干部750人次，致富带头人2250人次，脱贫户、监测户6000人次，提高其能力技术水平</t>
  </si>
  <si>
    <t>培训补助</t>
  </si>
  <si>
    <t>其他类</t>
  </si>
  <si>
    <t>2022年雨露计划补助项目</t>
  </si>
  <si>
    <t>主要用于2021年秋季入学和2022年中高职学生“雨露计划”补助，每生每年补助3000元。</t>
  </si>
  <si>
    <t>扶持脱贫户、监测户家庭子女就读中高职、技工院校，拓宽就业渠道，预计补助1000人</t>
  </si>
  <si>
    <t>茅坪回族镇腰庄河村板栗核桃产业园项目</t>
  </si>
  <si>
    <t>茅坪回族镇腰庄河村</t>
  </si>
  <si>
    <t>板栗核桃产业园配套硬化产业路3.38公里，标准为3.5米宽，厚18厘米。资产确权到村。</t>
  </si>
  <si>
    <t>带动64户，其中脱贫户及监测户12户，发展板栗核桃产业，户均增收1500元</t>
  </si>
  <si>
    <t>是</t>
  </si>
  <si>
    <t>达仁镇丽光村魔芋产业园项目</t>
  </si>
  <si>
    <t>达仁镇丽光村</t>
  </si>
  <si>
    <t>魔芋产业园配套产业路2.29公里路基处理及硬化，硬化3.5米宽，厚18厘米。资产确权到村。</t>
  </si>
  <si>
    <t>带动152户，其中脱贫户及监测户37户，发展魔芋产业，户均增收1800元</t>
  </si>
  <si>
    <t>高峰镇渔坪村板栗核桃产业园项目</t>
  </si>
  <si>
    <t>高峰镇渔坪村</t>
  </si>
  <si>
    <t>板栗核桃产业园配套产业路全长2公里，硬化3.5米宽，厚18厘米。资产确权到村。</t>
  </si>
  <si>
    <t>带动37户，其中脱贫户及监测户11户，发展板栗核桃产业，户均增收1000元</t>
  </si>
  <si>
    <t>米粮镇树坪村烤烟产业园项目</t>
  </si>
  <si>
    <t>米粮镇树坪村</t>
  </si>
  <si>
    <t>烤烟产业园配套产业路1.53公，硬化3.5米宽，厚18厘米。资产确权到村。</t>
  </si>
  <si>
    <t>带动73户，其中脱贫户及监测户24户，发展烤烟产业，户均增收2000元</t>
  </si>
  <si>
    <t>回龙镇万寿村烤烟产业园项目</t>
  </si>
  <si>
    <t>回龙镇万寿村</t>
  </si>
  <si>
    <t>烤烟产业园配套3.52公里水泥路硬化，路面宽3.5米，厚18厘米，每500米修建一处错车道。资产确权到村。</t>
  </si>
  <si>
    <t>带动53户，其中脱贫户及监测户18户，发展烤烟产业，户均增收1900元</t>
  </si>
  <si>
    <t>云盖寺镇西华村食用菌产业园项目</t>
  </si>
  <si>
    <t>云盖寺镇西华村</t>
  </si>
  <si>
    <t>食用菌产业园配套产业路1.5公里，硬化3.5米宽，厚18厘米。资产确权到村。</t>
  </si>
  <si>
    <t>带动91户，其中脱贫户及监测户30户，发展食用菌产业，户均增收1300元</t>
  </si>
  <si>
    <t>西口回族镇聂家沟村中药材产业园项目</t>
  </si>
  <si>
    <t>西口回族镇聂家沟村</t>
  </si>
  <si>
    <t>中药材产业园配套产业路1.94公里，硬化3.5米宽，厚18厘米。资产确权到村。</t>
  </si>
  <si>
    <t>带动21户，其中脱贫户及监测户8户，发展中药材产业，户均增收1200元</t>
  </si>
  <si>
    <t>月河镇黄土岭村中药材产业园项目</t>
  </si>
  <si>
    <t>月河镇黄土岭村</t>
  </si>
  <si>
    <t>中药材产业园配套产业路2.53公里，硬化3.5米宽，厚18厘米。资产确权到村。</t>
  </si>
  <si>
    <t>带动42户，其中脱贫户及监测户11户，发展中药材产业，户均增收1500元</t>
  </si>
  <si>
    <t>回龙镇宏丰村食用菌产业园项目</t>
  </si>
  <si>
    <t>回龙镇宏丰村</t>
  </si>
  <si>
    <t>食用菌产业园配套产业路3.56公里，硬化3.5米宽，厚18厘米。资产确权到村。</t>
  </si>
  <si>
    <t>带动50户，其中脱贫户及监测户14户，发展食用菌产业，户均增收1300元</t>
  </si>
  <si>
    <t>2022年红仁核桃、稀有品种核桃基地建设项目</t>
  </si>
  <si>
    <t>红仁核桃建园3050亩，涉及14个镇办32个村，建设庙沟镇三联村美国薄壳山核桃（品种碧耕源）引种试验示范园50亩,造林成活率达到85%以上</t>
  </si>
  <si>
    <t>1月-9月</t>
  </si>
  <si>
    <t>受益农户1134户4312人，其中脱贫户监测户468户1750人，可带动510余名当地劳动力转移就业收入60.06万元</t>
  </si>
  <si>
    <t>林业局</t>
  </si>
  <si>
    <t>直补到户</t>
  </si>
  <si>
    <t>2022年15个示范村脱贫户板栗核桃科管及品牌认证推广项目</t>
  </si>
  <si>
    <t>中合村、宏丰村、新联村、庙沟村、光明村、茅坪村、青树村、正河村、乡中村、桃园村、象园村、朝阳村、罗家营村、蒿坪村、西华村</t>
  </si>
  <si>
    <t>157.38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1984户脱贫户（监测户）10492亩（板栗6764亩、核桃3728亩）板栗核桃自主科管，对验收合格的农户进行管护补助；其中0.9万元给15个示范村每个村配发1套600元的修剪防虫工具。利用中省财政衔接资金50.00万元对镇安板栗产业协会、陕西合曼农业科技有限公司板栗品牌认证推广进行补助</t>
  </si>
  <si>
    <t>受益1984户脱贫户、监测户6978人，户均增收2100元</t>
  </si>
  <si>
    <t>产业补助</t>
  </si>
  <si>
    <t>2022年中药材及油用牡丹种植项目</t>
  </si>
  <si>
    <t>投资180万元扶持15个镇办脱贫户、监测户2022年新发展中药材种植4500亩；投资20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</si>
  <si>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全县15个镇（办）2022年新发展的中药材种植可带动2955户脱贫户、监测户9883人增收，户均增收609元；高峰镇2094亩油用牡丹抚育管护补可带动脱贫户、监测户130户454人增收，户均增收3846元</t>
  </si>
  <si>
    <t>2022年省外务工交通补助项目</t>
  </si>
  <si>
    <t>支持3000名脱贫户和监测户劳动力到省外务工交通补助，每人500元。</t>
  </si>
  <si>
    <t>带动脱贫户、重点监测户3000户稳定增收，人均年增收500元。</t>
  </si>
  <si>
    <t>人社局</t>
  </si>
  <si>
    <t>2022年农村公益岗位开发项目</t>
  </si>
  <si>
    <t>支付2180名农村公益岗位人员工资，每人每月500元。</t>
  </si>
  <si>
    <t>带动脱贫劳动力、监测户劳动力2180人增收，其中：脱贫户2110人、监测户70人，人均月增收500元。</t>
  </si>
  <si>
    <t>西口回族镇东庄村中药材产业园项目</t>
  </si>
  <si>
    <t>西口回族镇东庄村、宝石村</t>
  </si>
  <si>
    <t>中药材产业园配套0.456公里产业路修复（18cm水泥混凝土面层600㎡；18cm无结合料粒料基层600㎡；移栽波形梁护栏72m；修补波形梁护栏40m），确权到村集体。</t>
  </si>
  <si>
    <t>带动400户，其中脱贫户229户、监测户22户，发展中药材、魔芋产业，户均增收580元。</t>
  </si>
  <si>
    <t>交通局</t>
  </si>
  <si>
    <t>永乐街道办杏树坡村核桃产业园项目</t>
  </si>
  <si>
    <t>永乐街道办杏树坡村</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</si>
  <si>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</si>
  <si>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带动379户，其中脱贫户121户、监测户11户，发展核桃、中药材、食用菌产业，户均增收860元。</t>
  </si>
  <si>
    <t>永乐街道办木园村中药材产业园项目</t>
  </si>
  <si>
    <t>永乐街道办木园村</t>
  </si>
  <si>
    <t>木园村中药材产业园配套0.651公里产业路修复（填方970m³；M7.5浆砌片石3440.8m³；18cm水泥混凝土面层435.5m2；18cm无结合料粒料基层435.5m2；挖除18cm水泥混凝土面层435.5m2），确权到村集体。</t>
  </si>
  <si>
    <t>带动509户，其中脱贫户149户、监测户4户，发展中药材、水杂果、食用菌产业，户均增收640元。</t>
  </si>
  <si>
    <t>达仁镇春光村茶叶产业园项目</t>
  </si>
  <si>
    <t>达仁镇春光村</t>
  </si>
  <si>
    <t>春光村茶叶产业园配套0.326公里产业路修复（清塌方330.4m³；M7.5浆砌片石4551.7m³；填方1905.8m³；18cm水泥混凝土面层366.5㎡；18cm无结合料粒料基层346.5㎡；挖除18cm水泥混凝土面层366.5㎡），确权到村集体。</t>
  </si>
  <si>
    <t>带动528户，其中脱贫户171户、监测户27户，发展茶叶、魔芋产业，户均增收800元。</t>
  </si>
  <si>
    <t>青铜关镇月星村蚕桑产业园项目</t>
  </si>
  <si>
    <t>青铜关镇月星村</t>
  </si>
  <si>
    <t>月星村蚕桑产业园配套0.885公里产业路修复（清塌方5375.4m³，M7.5浆砌片石6551.7m³；填方2733.8m³；18cm水泥混凝土面层750㎡；18cm无结合料粒料基层7605㎡），确权到村集体。</t>
  </si>
  <si>
    <t>带动339户，其中脱贫户117户、监测户8户，发展蚕桑、中药材、食用菌产业，户均增收680元。</t>
  </si>
  <si>
    <t>铁厂镇西沟口村核桃产业园项目</t>
  </si>
  <si>
    <t>铁厂镇西沟口村</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</si>
  <si>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</si>
  <si>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带动538户，其中脱贫户259户、监测户6户，发展蚕桑、核桃、食用菌产业，户均增收880元。</t>
  </si>
  <si>
    <t>大坪镇园山村中药材产业园项目</t>
  </si>
  <si>
    <t>大坪镇园山村</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</si>
  <si>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</si>
  <si>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</si>
  <si>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</si>
  <si>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</si>
  <si>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</si>
  <si>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高峰镇正河村</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</si>
  <si>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</si>
  <si>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1月-8月</t>
  </si>
  <si>
    <t>建成后园区兰花种植总规模将达到100万盆，产值达到2亿元，年实现交易额5000万元，通过折股量化、入股分红联农带农模式，增加就业1200人，带动当地595户群众增收，其中脱贫户、监测户82户120人，户均1000元。</t>
  </si>
  <si>
    <t>农业农村局</t>
  </si>
  <si>
    <t>园区建设</t>
  </si>
  <si>
    <t>镇安县岭鸿生态·程家川稻渔养殖综合体项目（续建）</t>
  </si>
  <si>
    <t>西口回族镇岭沟村、青树村</t>
  </si>
  <si>
    <t>改造提升岭沟村一组、二组、三组产业路3.2公里，栽植基本绿化苗木；改造提升辛家凹至原程家中学产业路250米；改造提升公共厕所3座；在岭沟村二组杨家沟建设岭沟贡米种质资源开发和保护基地20亩，修建进排水设施100余米和田间生产道路800余米，安装围栏600米；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</si>
  <si>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</si>
  <si>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</si>
  <si>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</si>
  <si>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</si>
  <si>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</si>
  <si>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山海、金花等村</t>
  </si>
  <si>
    <t>烤房维修31座，烤房建设11座，烟路建设砂石路长7.5km、宽3.5m。烤房、烟路确权到村集体。</t>
  </si>
  <si>
    <t>带动农户158户，脱贫户、监测户95户349人，户均增收1000元。</t>
  </si>
  <si>
    <t>县特产中心</t>
  </si>
  <si>
    <t>米粮镇烤烟产业项目</t>
  </si>
  <si>
    <t>莲池、江西等村</t>
  </si>
  <si>
    <t>烤房维修58座，烤房建设43座，烟路建设砂石路长8.7km、宽3.5m。烤房、烟路确权到村集体。</t>
  </si>
  <si>
    <t>带动农户260户，脱贫户、监测户186户586人，户均增收1000元。</t>
  </si>
  <si>
    <t>青铜关镇烤烟产业项目</t>
  </si>
  <si>
    <t>青梅、乡中等村</t>
  </si>
  <si>
    <t>烤房维修49座，烤房建设41座，烟路建设砂石路长15.4km、宽3.5m。烤房、烟路确权到村集体。</t>
  </si>
  <si>
    <t>带动农户350户，脱贫户、监测户197户380人，户均增收1000元。</t>
  </si>
  <si>
    <t>大坪镇烤烟产业项目</t>
  </si>
  <si>
    <t>龙池、三义等村</t>
  </si>
  <si>
    <t>烤房维修38座，烤房建设22座，烟路建设砂石路长7.4km、宽3.5m。烤房、烟路确权到村集体。</t>
  </si>
  <si>
    <t>带动农户210户，脱贫户、监测户99户338人，户均增收1000元。</t>
  </si>
  <si>
    <t>铁厂镇烤烟产业项目</t>
  </si>
  <si>
    <t>新民、庄河等村</t>
  </si>
  <si>
    <t>烤房维修4座，烤房建设5座，烟路建设砂石路长4.5km、宽3.5m。烤房、烟路确权到村集体。</t>
  </si>
  <si>
    <t>带动农户82户、脱贫户、监测户32户114人，户均增收1000元。</t>
  </si>
  <si>
    <t>高峰镇烤烟产业项目</t>
  </si>
  <si>
    <t>农科、两河等村</t>
  </si>
  <si>
    <t>烤房维修6座，烤房建设15座，烟路建设砂石路长21.8km、宽3.5m。烤房、烟路确权到村集体。</t>
  </si>
  <si>
    <t>带动农户182户、脱贫户、监测户66户236人，户均增收1000元。</t>
  </si>
  <si>
    <t>月河镇烤烟产业项目</t>
  </si>
  <si>
    <t>益兴、罗家营等村</t>
  </si>
  <si>
    <t>烤房维修41座，烤房建设8座，烟路建设砂石路长6.7km、宽3.5m。烤房、烟路确权到村集体。</t>
  </si>
  <si>
    <t>带动农户150、脱贫户、监测户63户211人，户均增收1000元。</t>
  </si>
  <si>
    <t>庙沟镇烤烟产业项目</t>
  </si>
  <si>
    <t>蒿坪、东沟等村</t>
  </si>
  <si>
    <t>烤房维修66座，烤房建设7座，烟路建设砂石路长5.5km、宽3.5m。烤房、烟路确权到村集体。</t>
  </si>
  <si>
    <t>带动农户160户、脱贫户、监测户94户310人，户均增收1000元。</t>
  </si>
  <si>
    <t>柴坪镇烤烟产业项目</t>
  </si>
  <si>
    <t>安坪、金虎等村</t>
  </si>
  <si>
    <t>烤房维修4座，烤房建设3座，烟路建设砂石路长5.6km、宽3.5m。烤房、烟路确权到村集体。</t>
  </si>
  <si>
    <t>带动农户78户、脱贫户、监测户43户168人，户均增收1000元。</t>
  </si>
  <si>
    <t>回龙镇烤烟产业项目</t>
  </si>
  <si>
    <t>万寿、和坪等村</t>
  </si>
  <si>
    <t>烤房维修8座，烤房建设2座。烤房确权到村集体。</t>
  </si>
  <si>
    <t>带动农户15户、脱贫户、监测户12户40人，户均增收1000元。</t>
  </si>
  <si>
    <t>木王镇烤烟产业项目</t>
  </si>
  <si>
    <t>平安等村</t>
  </si>
  <si>
    <t>烤房建设1座，烟路建设1.5km。烟路确权到村集体。</t>
  </si>
  <si>
    <t>带动农户10户、脱贫户、监测户7户28人，户均增收1000元。</t>
  </si>
  <si>
    <t>镇安县烤烟育苗项目</t>
  </si>
  <si>
    <t>永乐街道办栗园村</t>
  </si>
  <si>
    <t>育苗3880㎡。</t>
  </si>
  <si>
    <t>带动脱贫户30户80人，户均增收1000元。</t>
  </si>
  <si>
    <t>镇安县烤烟大棚维修项目</t>
  </si>
  <si>
    <t>庙沟镇中坪村、月河镇罗家村等村</t>
  </si>
  <si>
    <t>维修大棚7处。</t>
  </si>
  <si>
    <t>带动脱贫户2户5人，户均增收1000元。</t>
  </si>
  <si>
    <t>永乐街道办食用菌产业发展项目</t>
  </si>
  <si>
    <t>杏树坪村
八亩坪村
栗园村
锡铜村
中合村</t>
  </si>
  <si>
    <t>昊婷航种植合作社计划发展食菌袋3万袋，建养菌棚1000平方米。镇安县马万帮香菇种植专业合作社计划发展食用菌2万袋。镇安县康盛源种植专业合作社计划发展食用菌10万袋。锡铜村农民专业合作社计划食用菌6万袋。中合村股份经济合作社计划发展食用菌30万袋。
合计香菇51万袋。</t>
  </si>
  <si>
    <t>带动脱贫户、监测户35户102人发展食用菌产业，户均增收900元</t>
  </si>
  <si>
    <t>米粮镇食用菌产业发展项目</t>
  </si>
  <si>
    <t>东铺村
光明村
红卫村
清泉村
水峡村
月明村
丰河村
界河村
清泥村</t>
  </si>
  <si>
    <t>东铺村委会社计划发展食用菌20万袋。陕西蓝禾有限公司计划发展木耳产业6万袋。红卫村集体经济合作社种植香菇15万袋。清泉村集体经济合作社计划发展木耳产业5万袋。诚顺魔芋合作社计划发展木耳产业10万袋，岩底农民合作社计划发展木耳产业30万袋。月明村集体经济合作社计划发展木耳产业15万袋，农副产品加工场1处。丰河村集体经济计划发展木耳产业16万袋。界河村集体经济计划发展木耳产业10万袋。清泥村平台公司计划发展木耳产业10万袋。
合计香菇35万袋，木耳102万袋</t>
  </si>
  <si>
    <t>带动脱贫户、监测户82户229人发展食用菌产业，户均增收900元</t>
  </si>
  <si>
    <t>回龙镇食用菌产业发展项目</t>
  </si>
  <si>
    <t>双龙村
宏丰村
回龙村
万寿村</t>
  </si>
  <si>
    <t>双龙村股份经济合作社计划发展食用菌5万袋。宏丰村股份经济合作社计划发展食用菌8万袋。回龙村股份经济合作社计划发展食用菌10万袋。万寿村股份经济合作社计划发展食用菌5万袋。合计发展香菇28万袋</t>
  </si>
  <si>
    <t>带动脱贫户、监测户21户63人发展食用菌产业，户均增收900元</t>
  </si>
  <si>
    <t>达仁镇食用菌产业发展项目</t>
  </si>
  <si>
    <t>双河村</t>
  </si>
  <si>
    <t>双河村股份经济合作社发展香菇6万袋</t>
  </si>
  <si>
    <t>带动脱贫户、监测户6户17人发展食用菌产业，户均增收900元</t>
  </si>
  <si>
    <t>大坪镇食用菌产业发展项目</t>
  </si>
  <si>
    <t>庙沟村
芋园村
龙湾村
全胜村</t>
  </si>
  <si>
    <t>食用菌90万袋，羊肚菌15万袋，木耳40万袋。合计发展食用菌145万袋</t>
  </si>
  <si>
    <t>带动脱贫户、监测户61户178人发展食用菌产业，户均增收900元</t>
  </si>
  <si>
    <t>高峰镇食用菌产业发展项目</t>
  </si>
  <si>
    <t>正河村
银坪村</t>
  </si>
  <si>
    <t>正河村发展香菇28万袋。银坪村发展木耳30万袋。合计发展食用菌58万袋</t>
  </si>
  <si>
    <t>带动脱贫户、监测户20户58人发展食用菌产业，户均增收900元</t>
  </si>
  <si>
    <t>茅坪回族镇食用菌产业发展项目</t>
  </si>
  <si>
    <t>峰景村
茅坪村
元坪村
腰庄河村
五福村</t>
  </si>
  <si>
    <t>峰景村发展木耳5万袋。茅坪村发展木耳20万袋。元坪村发展木耳15万袋。腰庄河村发展木耳10万袋。五福村发展木耳15万袋。合计发展食用菌65万袋</t>
  </si>
  <si>
    <t>带动脱贫户、监测户47户163人发展食用菌产业，户均增收900元</t>
  </si>
  <si>
    <t>庙沟镇食用菌产业发展项目</t>
  </si>
  <si>
    <t>东沟村
蒿坪村</t>
  </si>
  <si>
    <t>东沟村集体经济计划发展香菇12万袋。蒿坪村集体经济计划发展羊肚菌、栗蘑50万袋。合计发展香菇12万袋，发展羊肚菌50万袋</t>
  </si>
  <si>
    <t>带动脱贫户、监测户44户128人发展食用菌产业，户均增收900元</t>
  </si>
  <si>
    <t>木王镇食用菌产业发展项目</t>
  </si>
  <si>
    <t>月坪村</t>
  </si>
  <si>
    <t>香菇57万袋，羊肚菌6万袋。合计63万袋</t>
  </si>
  <si>
    <t>带动脱贫户、监测户38户110人发展食用菌产业，户均增收900元</t>
  </si>
  <si>
    <t>青铜关镇食用菌产业发展项目</t>
  </si>
  <si>
    <t>青梅村
兴隆村
前湾村</t>
  </si>
  <si>
    <t>镇安县元梅农业发展有限公司计划发展香菇18.8万袋。兴隆村集体经济合作社计划发展香菇20万袋。前湾村集体经济合作社计划发展香菇6万袋。合计香菇44.8万袋。</t>
  </si>
  <si>
    <t>带动脱贫户、监测户34户99人发展食用菌产业，户均增收900元</t>
  </si>
  <si>
    <t>铁厂镇食用菌产业发展项目</t>
  </si>
  <si>
    <t>新民村
姬家河村
西沟口村
新联村
新声村</t>
  </si>
  <si>
    <t>新民村集体经济计划发展香菇20万袋。姬家河村集体经济计划发展香菇10万袋。西沟口村集体经济计划发展香菇30万袋，计划发展木耳10万袋。新联村集体经济计划发展香菇39万袋。新声村集体经济计划发展香菇10万袋。合计发展香菇109万袋，发展木耳10万袋</t>
  </si>
  <si>
    <t>带动脱贫户、监测户74户204人发展食用菌产业，户均增收900元</t>
  </si>
  <si>
    <t>西口回族镇食用菌产业发展项目</t>
  </si>
  <si>
    <t>长发村
农丰村
岭沟村
青树村</t>
  </si>
  <si>
    <t>长发村股份经济合作社计划流转土地4.1亩，购买塔架200个，架栽木耳菌棒8万棒。镇安县星辰种植农民专业合作社、陕西长发实业有限公司计划发展木耳40万袋。
岭沟村股份经济合作社划发展木耳10万袋。青树村股份经济合作计划发展木耳100万袋，社基础设施建设（整地、用水管网、水井、晾晒棚、塔架、）菌棒等。合计发展木耳158万袋</t>
  </si>
  <si>
    <t>带动脱贫户、监测户91户201人发展食用菌产业，户均增收900元</t>
  </si>
  <si>
    <t>云盖寺镇食用菌产业发展项目</t>
  </si>
  <si>
    <t>黑窑沟村
东洞村
岩湾村
西洞村
金钟村
西华村</t>
  </si>
  <si>
    <t>黑窑沟村农民专业合作社发展香菇10万袋，黑窑沟村集体经济组织发展木耳30.4万袋。东洞村集体经济组织发展香菇7万袋，种植木耳10万袋。
岩湾村股份经济合作社发展香菇10万袋。西洞村集体经济组织发展香菇10万袋，种植木耳20万袋。金钟村集体经济组织种植木耳60万袋。西华村集体经济组织发展香菇、茶树菇100万袋，种植木耳350万袋。合计发展香菇137万袋，发展木耳470.4万袋。</t>
  </si>
  <si>
    <t>带动脱贫户、监测户353户1114人发展食用菌产业，户均增收900元</t>
  </si>
  <si>
    <t>镇安县食用菌产业经营主体发展项目</t>
  </si>
  <si>
    <t>云盖寺镇西华村、永乐街道办中合村</t>
  </si>
  <si>
    <t>镇安县秦绿食品有限公司滑子菇产业标准化建设项目加强菌种生产制造、改造种植设施、优化冷链体系建设、品牌建设及推广等申请补助100万元；陕西永田农业发展有限公司机器设备及冷点建设项目申请补助资金27.9万元。项目补助严格按照《镇安县防止因灾因疫返贫致贫三十条措施》《镇安县实施乡村振兴战略农业产业扶持办法》补助标准执行。</t>
  </si>
  <si>
    <t>带动脱贫户、监测户100户280人发展食用菌产业，户均增收900元</t>
  </si>
  <si>
    <t>镇安县食用菌产业设施设备项目</t>
  </si>
  <si>
    <t>镇安县云镇西华村、大坪镇庙沟村、云盖寺镇工业园区</t>
  </si>
  <si>
    <t>镇安县秦绿食品有限公司新建发菌库，申请规模化设施设备补助40万元；商洛市丰菇源农业科技有限公司在大坪镇庙沟村年产350万袋菌棒加工厂建设，当年新购置附属设施设备，申请规模化设施设备补助40万元；陕西瑞通菇星农林科技有限公司食用菌机器设备申请补助资金20万元。项目补助严格按照《镇安县防止因灾因疫返贫致贫三十条措施》《镇安县实施乡村振兴战略农业产业扶持办法》补助标准执行。</t>
  </si>
  <si>
    <t>带动50户农户150人（其中一般农户27户，脱贫户23户）发展食用菌产业，户均增收900元</t>
  </si>
  <si>
    <t>达仁镇茶叶发展项目</t>
  </si>
  <si>
    <t>达仁镇八个村</t>
  </si>
  <si>
    <t>栽植950亩，低产茶园改造11220亩，新建茶厂6个，老茶厂改造7个，新建茶厂确权到村集体</t>
  </si>
  <si>
    <t>预期可带动农户650户2100人，脱贫户、监测户980人，人均可增收800元。</t>
  </si>
  <si>
    <t>柴坪镇茶叶发展项目</t>
  </si>
  <si>
    <t>柴坪镇</t>
  </si>
  <si>
    <t>点播200亩，低产茶园改造2000亩，新建茶厂1个，新建茶厂中使用衔接资金形成的固定资产确权到村集体</t>
  </si>
  <si>
    <t>预期可带动农户150户525人，脱贫户、监测户220人，人均可增收800元。</t>
  </si>
  <si>
    <t>月河镇茶叶发展项目</t>
  </si>
  <si>
    <t>月河镇</t>
  </si>
  <si>
    <t>点播200亩，低产茶园改造500亩，新建茶厂1个，新建茶厂中使用衔接资金形成的固定资产确权到村集体</t>
  </si>
  <si>
    <t>预期可带动农户125户501人，脱贫户、监测户210人，人均可增收800元。</t>
  </si>
  <si>
    <t>青铜关镇茶叶发展项目</t>
  </si>
  <si>
    <t>青铜关镇</t>
  </si>
  <si>
    <t>点播200亩，栽植300亩，低产茶园改造500亩，新建茶厂1个，新建茶厂中使用衔接资金形成的固定资产确权到村集体</t>
  </si>
  <si>
    <t>预期可带动农户132户528人，脱贫户、监测户290人，人均可增收800元。</t>
  </si>
  <si>
    <t>木王镇茶叶发展项目</t>
  </si>
  <si>
    <t>木王镇</t>
  </si>
  <si>
    <t>低产茶园改造500亩，新建茶厂1个新，建茶厂中使用衔接资金形成的固定资产确权到村集体</t>
  </si>
  <si>
    <t>预期可带动农户22户104人，脱贫户、监测户58人，人均可增收800元。</t>
  </si>
  <si>
    <t>茶叶溯源基地建设项目</t>
  </si>
  <si>
    <t>柴坪镇余师村、桃园村，青铜关镇乡中村、达仁镇双河村、农光村</t>
  </si>
  <si>
    <t>建设茶叶溯源基地500亩，修建宽约3.5m沙石路3公里，培训茶农100人次；采购溯源管理智能硬件、软件30多台套，项目实施中使用衔接资金中形成的固定资产确权到村集体</t>
  </si>
  <si>
    <t>预期可带动农户200户750人，带动脱贫户、监测户65户185人，人均可增收800元。</t>
  </si>
  <si>
    <t>永乐街道办蚕桑产业项目</t>
  </si>
  <si>
    <t>中合村</t>
  </si>
  <si>
    <t>小蚕集中共育330张</t>
  </si>
  <si>
    <t>带动农户140人，10户脱贫户发展蚕桑产业，户均增收1000元</t>
  </si>
  <si>
    <t>米粮镇蚕桑产业项目</t>
  </si>
  <si>
    <t>清泉村、青泥村、丰河村、月明村、树坪村</t>
  </si>
  <si>
    <t>小蚕集中共育1000张，养蚕工厂600平方米，共育室5间</t>
  </si>
  <si>
    <t>带动农户296人，196户脱贫户发展蚕桑产业，户均增收1000元</t>
  </si>
  <si>
    <t>青铜关镇蚕桑产业项目</t>
  </si>
  <si>
    <t>兴隆村、东坪村、丰收村、铜关村</t>
  </si>
  <si>
    <t>小蚕集中共育1000张</t>
  </si>
  <si>
    <t>带动农户280人，50户脱贫户发展蚕桑产业，户均增收1000元</t>
  </si>
  <si>
    <t>大坪镇蚕桑产业项目</t>
  </si>
  <si>
    <t>岩屋村、庙沟村、旗帜村、龙湾村</t>
  </si>
  <si>
    <t>小蚕集中共育800张，共育室5间</t>
  </si>
  <si>
    <t>带动农户260人，25户脱贫户发展蚕桑产业，户均增收1000元</t>
  </si>
  <si>
    <t>达仁镇蚕桑产业项目</t>
  </si>
  <si>
    <t>春光村、丽光村、双河村、枫坪村、狮子口村、玉泉村</t>
  </si>
  <si>
    <t>小蚕集中共育2880张，养蚕工厂5634平方米，共育室10间</t>
  </si>
  <si>
    <t>带动农户1000人，302脱贫户发展蚕桑产业，户均增收1000元</t>
  </si>
  <si>
    <t>高峰镇蚕桑产业项目</t>
  </si>
  <si>
    <t>青山村</t>
  </si>
  <si>
    <t>小蚕集中共育240张</t>
  </si>
  <si>
    <t>带动农户90人，5户脱贫户发展蚕桑产业，户均增收1000元</t>
  </si>
  <si>
    <t>柴坪镇蚕桑产业项目</t>
  </si>
  <si>
    <t>金虎村、建国村、向阳村、东瓜村、桃园村、石湾村</t>
  </si>
  <si>
    <t>小蚕集中共育2700张，养蚕工厂900平方米</t>
  </si>
  <si>
    <t>带动农户1000人，123户脱贫户发展蚕桑产业，户均增收1000元</t>
  </si>
  <si>
    <t>木王镇蚕桑产业项目</t>
  </si>
  <si>
    <t>朝阳村</t>
  </si>
  <si>
    <t>小蚕集中共育300张，养蚕工厂600平方米</t>
  </si>
  <si>
    <t>带动农户120人，24户脱贫户发展蚕桑产业，户均增收1000元</t>
  </si>
  <si>
    <t>月河镇蚕桑产业项目</t>
  </si>
  <si>
    <t>先锋村</t>
  </si>
  <si>
    <t>小蚕集中共育250张</t>
  </si>
  <si>
    <t>带动农户110人，6户脱贫户发展蚕桑产业，户均增收1000元</t>
  </si>
  <si>
    <t>庙沟镇蚕桑产业项目</t>
  </si>
  <si>
    <t>蒿坪村、五四村、五一村、三联村、中坪村</t>
  </si>
  <si>
    <t>小蚕集中共育2000张，养蚕工厂600平方米</t>
  </si>
  <si>
    <t>带动农户1000人，280户脱贫户发展蚕桑产业，户均增收1000元</t>
  </si>
  <si>
    <t>永乐街道办魔芋产业项目</t>
  </si>
  <si>
    <t>金花村、木园村、栗园村、山海村等</t>
  </si>
  <si>
    <t>新建魔芋500亩</t>
  </si>
  <si>
    <t>带动脱贫户、监测户110户320人，人均增收1000元</t>
  </si>
  <si>
    <t>米粮镇魔芋产业项目</t>
  </si>
  <si>
    <t>八一村、水峡村、丰河村、联盟村等</t>
  </si>
  <si>
    <t>带动脱贫户、监测户110户340人，人均增收1000元</t>
  </si>
  <si>
    <t>青铜关镇魔芋产业项目</t>
  </si>
  <si>
    <t>兴隆村、旬河村、阳山村、铜关村等</t>
  </si>
  <si>
    <t>新建魔芋300亩</t>
  </si>
  <si>
    <t>带动脱贫户、监测户70户240人，人均增收1000元</t>
  </si>
  <si>
    <t>茅坪回族镇魔芋产业项目</t>
  </si>
  <si>
    <t>腰庄河村红光村、五福村等</t>
  </si>
  <si>
    <t>新建魔芋400亩</t>
  </si>
  <si>
    <t>带动脱贫户、监测户100户320人，人均增收1000元</t>
  </si>
  <si>
    <t>西口回族镇魔芋产业项目</t>
  </si>
  <si>
    <t>石门村、岭沟村</t>
  </si>
  <si>
    <t>带动脱贫户、监测户100户330人，人均增收1000元</t>
  </si>
  <si>
    <t>云盖寺镇魔芋产业项目</t>
  </si>
  <si>
    <t>金钟村、黑窑沟村西华村、岩湾村等</t>
  </si>
  <si>
    <t>新建魔芋200亩</t>
  </si>
  <si>
    <t>带动脱贫户、监测户50户180人，人均增收1000元</t>
  </si>
  <si>
    <t>大坪镇魔芋产业项目</t>
  </si>
  <si>
    <t>凤凰村、芋园村、三义村、小河子村等</t>
  </si>
  <si>
    <t>铁厂镇魔芋产业项目</t>
  </si>
  <si>
    <t>西沟口村、铁厂村、新联村等</t>
  </si>
  <si>
    <t>带动脱贫户、监测户80户250人，人均增收1000元</t>
  </si>
  <si>
    <t>达仁镇魔芋产业项目</t>
  </si>
  <si>
    <t>春光村、丽光村、枫坪村、双河村等</t>
  </si>
  <si>
    <t>带动脱贫户、监测户100户310人，人均增收1000元</t>
  </si>
  <si>
    <t>高峰镇魔芋产业项目</t>
  </si>
  <si>
    <t>两河村、正河村、东岭村</t>
  </si>
  <si>
    <t>带动脱贫户、监测户80户260人，人均增收1000元</t>
  </si>
  <si>
    <t>回龙镇魔芋产业项目</t>
  </si>
  <si>
    <t>和坪村、双龙村、回龙村、宏丰村</t>
  </si>
  <si>
    <t>带动脱贫户、监测户50户160人，人均增收1000元</t>
  </si>
  <si>
    <t>柴坪镇魔芋产业项目</t>
  </si>
  <si>
    <t>石湾村、金虎村、和睦村、向阳村等</t>
  </si>
  <si>
    <t>木王镇魔芋产业项目</t>
  </si>
  <si>
    <t>朝阳村、平安村、坪胜村、长坪村等</t>
  </si>
  <si>
    <t>新建魔芋1000亩</t>
  </si>
  <si>
    <t>带动脱贫户、监测户280户860人，人均增收1000元</t>
  </si>
  <si>
    <t>月河镇魔芋产业项目</t>
  </si>
  <si>
    <t>先锋村、太白庙村、益兴村、川河村等</t>
  </si>
  <si>
    <t>新建魔400亩</t>
  </si>
  <si>
    <t>庙沟镇魔芋产业项目</t>
  </si>
  <si>
    <t>中坪村、五四村、三联村等</t>
  </si>
  <si>
    <t>带动脱贫户、监测户70户260人，人均增收1000元</t>
  </si>
  <si>
    <t>镇安县魔芋产业经营主体培育项目</t>
  </si>
  <si>
    <t>镇安县大坪镇、木王镇</t>
  </si>
  <si>
    <t>镇安县宁晨农业发展有限公司在木王镇平安村新增芋种基地80亩，新增林下套种魔芋100亩及新增魔芋初加工烘干设备2台，申请补助资金20万元；陕西天池菱钰农业发展有限公司在大坪镇小河子村创建一鄂魔芋一号为主的标准魔芋种芋繁殖基地360亩，申请补助资金30万元，项目补助严格按照《镇安县防止因灾因疫返贫致贫三十条措施》《镇安县实施乡村振兴战略农业产业扶持办法》补助标准执行。</t>
  </si>
  <si>
    <t>带动脱贫户、监测户200户，人均增收2000元</t>
  </si>
  <si>
    <t>镇安县5000亩油菜水稻轮作基地建设及产品加工项目</t>
  </si>
  <si>
    <t>月河镇西川、川河、罗家营、先锋、黄土岭等5个村</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</si>
  <si>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</si>
  <si>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</si>
  <si>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</si>
  <si>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西口回族镇、茅坪回族镇</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</si>
  <si>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</si>
  <si>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改良牛50头，改良羊300只，带农益农20人，脱贫户5人、监测户2人，户均增收2000元。</t>
  </si>
  <si>
    <t>2022年少数民族特色产业发展牛羊标准化舍饲养殖项目</t>
  </si>
  <si>
    <t>改造和新建标准化圈舍5000㎡，增加饲草饲料加工设备10台套，引进种畜20头只，人工种草2000亩,小龙虾翻塘100亩，更新换氧设备2套,鱼塘安装换氧设备2套。</t>
  </si>
  <si>
    <t>2022年度</t>
  </si>
  <si>
    <t>用于购买设备、改造提升标准化圈舍所补助的资金形成的产权属村集体所有,带动102人增收，其中脱贫户30人、监测户7人发展牛羊养殖项目，户均增收1200元.</t>
  </si>
  <si>
    <t>2022年少数民族特色产业发展清真牛羊屠宰和清真牛羊肉产品深加工项目</t>
  </si>
  <si>
    <t>西口回族镇、茅坪回族镇、永乐街道办</t>
  </si>
  <si>
    <t>改造提升县城清真牛羊屠宰场，支持企业新增牛羊肉泡馍和水饺生产线1套。</t>
  </si>
  <si>
    <t>带农益农70人，脱贫户20人，监测户5人，户均增收2400元。</t>
  </si>
  <si>
    <t>2022年少数民族特色产业发展北阳山牌清真牛羊肉产品溯源体系建设和产品营销项目</t>
  </si>
  <si>
    <t>西口回族镇、茅坪回族镇、西安市、镇安县城</t>
  </si>
  <si>
    <t>在西安创建特色品牌牛羊肉产品旗舰店100㎡，建立产品溯源体系，安装智能设备十套，视频音响设备1套，实施二维码和农产品合格证制度，建立农产品监管信息系统，在县城创建少数民族特色产品示范店40㎡。</t>
  </si>
  <si>
    <t>带农益农140人，脱贫户45人，监测户10人，户均增收3000元。</t>
  </si>
  <si>
    <t>2022年少数民族特色产业发展品牌建设项目</t>
  </si>
  <si>
    <t>西口回族镇、茅坪回族镇、镇安县城</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</si>
  <si>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</si>
  <si>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</si>
  <si>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</si>
  <si>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</si>
  <si>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</si>
  <si>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村集体经济财政补助</t>
  </si>
  <si>
    <t>西口回族镇石景村华山松产业园项目</t>
  </si>
  <si>
    <t>西口回族镇  
石景村</t>
  </si>
  <si>
    <t>石景村华山松产业园配套产业路，硬化宽3.0 米，长度1.5 公里,厚度18cm，产权确权到石景村。</t>
  </si>
  <si>
    <t>2月-12月</t>
  </si>
  <si>
    <t>促进1500亩华山松产业发展，受益农户29户81人,其中脱贫户13户35人，监测户2户3人，户均年增收2000元。</t>
  </si>
  <si>
    <t>统战部</t>
  </si>
  <si>
    <t>茅坪回族镇峰景村花椒产业园项目</t>
  </si>
  <si>
    <t>茅坪回族镇峰景村</t>
  </si>
  <si>
    <t>峰景村花椒产业园配套产业路，长2.128公里、宽3米、厚18厘米，确权到村集体。</t>
  </si>
  <si>
    <t>辐射带动发展花椒100亩、香椿100亩，带动农户33户种植花椒、香椿，其中脱贫户16户，户均增收2000元。</t>
  </si>
  <si>
    <t>茅回族镇红光村烤烟产业园项目</t>
  </si>
  <si>
    <t>茅坪回族镇红光村</t>
  </si>
  <si>
    <t>红光村烤烟产业园配套产业路，长1.8公里、宽3.5 米、厚18厘米，确权到村集体。</t>
  </si>
  <si>
    <t>改善635人生产和生活条件，推动牧草种植、牛羊养殖、中药材种植、烤烟4个产业，带动27户种植牧草、中药材、牛羊养殖，其中脱贫户15户，户均增收5000元。</t>
  </si>
  <si>
    <t>镇安县2022年度2万亩高标准农田建设项目</t>
  </si>
  <si>
    <t>柴坪、达仁、木王镇</t>
  </si>
  <si>
    <t>建设高标准农田2万亩。平整土地3805亩，土壤改良10000亩；新修排水渠2.831公里；新修田间道路12.275公里，新修河堤4.628公里；技术培训3000人次。</t>
  </si>
  <si>
    <t>2022年2月-2023年2月</t>
  </si>
  <si>
    <t>新增种植业总产值1178.54万元，净增产值达528.61万元。受益户510户1785人，带动脱贫户195户683人，监测户8户27人。</t>
  </si>
  <si>
    <t>基础设施</t>
  </si>
  <si>
    <t>整合资金</t>
  </si>
  <si>
    <t>发展村级集体经济</t>
  </si>
  <si>
    <t>树坪村</t>
  </si>
  <si>
    <t>拟建项目基本情况：计划投资76万元，其中中央扶持资金50万元，村集体自筹26万元，扩建树坪村扶贫工厂，在二组河坪建设特色产业（香10万把、表5000袋、蜡烛5万对）加工包装销售区。</t>
  </si>
  <si>
    <t>4月-12月</t>
  </si>
  <si>
    <t>预计村集体收入10万,受益脱贫人口671人，带动周边72户农户稳定增收。</t>
  </si>
  <si>
    <t>万寿村</t>
  </si>
  <si>
    <t>拟投资236.4万元，其中村集体自筹186.4万，中央财政资金扶持50万元，在二组阳坡山建成蜜源基地，基地总占土地、林地1000亩，种植拐枣22000株，套种油葵330亩，发展中华蜂养殖400箱。其中购买拐枣、油葵种114.4万元，种蜂、蜂场建设及蜂箱116万元，化肥6万元等。</t>
  </si>
  <si>
    <t>采取村企合作经营模式，由镇安县盛世志扬专业合作社负责经营，与村集体签订分红协议，村集体每年固定收入7万元，带动农户50户土地流转收入6.6万元。</t>
  </si>
  <si>
    <t>聂家沟村</t>
  </si>
  <si>
    <t>拟建成博群瑶杭制衣厂，占地面积500平方米，项目投资65万元，资金用于购置缝纫器材100套，25万元，建设厂房500平米，35万元，土地转让金5万元等。</t>
  </si>
  <si>
    <t>项目建成后，形成固定资产，以委托经营模式，委托给镇安县博群瑶杭制衣厂经营，签订委托经营协议，村集体预计年增收20万元以上。项目受益户392户15l7人，其中脱贫139户486人，监测户8户39人。</t>
  </si>
  <si>
    <t>丽光村</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</si>
  <si>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</si>
  <si>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由丽光村股份经济合作社投资筹建，茶厂建成后，委托镇安县泡桐树湾茶叶专业合作社负责经营，年加工干茶6吨，每年给村集体分红4万元。项目受益户483户1570人，其中脱贫户127户338人，监测户20户75人。</t>
  </si>
  <si>
    <t>腰庄河村</t>
  </si>
  <si>
    <t>为降低投资风险，保障村集体稳定收益，该村按照集体经济发展“固定收益型模式”，将50万元集体经济发展资金入股到县农业龙头企业镇安县雪樱花魔芋制品有限公司，签订入股分红协议，村集体按8%比例分红</t>
  </si>
  <si>
    <t>村集体年收益预计4万元。项目受益户20户91人，其中脱贫户116户363人，监测户1户2人。</t>
  </si>
  <si>
    <t>黄土岭村</t>
  </si>
  <si>
    <t>拟投资230万元，其中中央扶持资金50万元，县衔接资金180万元，建设年加工3000吨天麻初选厂1个。资金用于建设基础设施建设（三通一平），80万元；厂房1500平米，85万元；购买烘干机，洗麻机，切片机，50万元，冷库一座15万元等。</t>
  </si>
  <si>
    <t>项目建成后，按委托经营模式，镇安县天洋华康农业发展有限公司经营，签订委托经营协议，村集体每年预计收入5万元。项目受益户338户1247人，其中脱贫户159户461人，监测户3户11人。</t>
  </si>
  <si>
    <t>渔坪村</t>
  </si>
  <si>
    <t>1. 拟建项目概况：计划建设康养综合体渔业公园：占地36亩，总投资5000万元，中央扶持资金50万，陕西聚元康润农业发展有限公司投资资金4950万元。</t>
  </si>
  <si>
    <t>项目建成后，形成资产确权移交到村集体经济组织，按村企联营模式，委托陕西聚元康润农业发展有限公司经营，签订委托经营协议，每年向村集体分红5万元。项目受益户107户363人，其中脱贫户95户313人，监测户12户50人。</t>
  </si>
  <si>
    <t>银坪村</t>
  </si>
  <si>
    <t>拟建项目概况：计划发展魔芋种植360亩，建设魔芋代餐粉加工厂。魔芋代餐粉加工厂占地20亩，总投资1000万元，申请项目资金50万元，自筹资金950万元。</t>
  </si>
  <si>
    <t>项目建成后，形成资产确权移交到村集体经济组织，按村企联营模式，委托陕西元仁马拿生物科技有限公司经营，签订委托经营协议，每年向村集体分红5万元。项目受益户408户1409人，其中脱贫户81户461人，监测户8户21人。</t>
  </si>
  <si>
    <t>石湾村</t>
  </si>
  <si>
    <r>
      <t>1.</t>
    </r>
    <r>
      <rPr>
        <sz val="10"/>
        <rFont val="宋体"/>
        <charset val="134"/>
      </rPr>
      <t> </t>
    </r>
    <r>
      <rPr>
        <sz val="10"/>
        <rFont val="宋体"/>
        <charset val="134"/>
      </rPr>
      <t>拟于2022年发展投资中药材种植350亩，魔芋种植300亩，采购种苗10.5万元，化肥7.8万元。密植桑园350亩，购买桑树苗15.4万元，化肥9.5万元。扩建板栗园500亩，采购板栗苗7.1万元，化肥费用2.5万元。</t>
    </r>
  </si>
  <si>
    <t>项目建成后，形成资产确权移交到村集体经济组织，按“村集体经济组织+合作社”联营模式，委托镇安县海峰农民专业合作社经营，签订委托经营协议，每年向村集体分红4万元,项目受益户460户1500人，其中脱贫户231户738人，监测户20户57人。</t>
  </si>
  <si>
    <t>旗帜村</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</si>
  <si>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</si>
  <si>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村集体建设管理，农户参与经营，预计连翘基地建成后初期3年后每亩产值1000元；150亩桑园预计年产值10万元，集体经济收入2万元；农机服务队预计年收入4万元。村集体收益可达每年6万元以上。项目受益户337户1219人，其中脱贫户115户316人，监测户4户14人。</t>
  </si>
  <si>
    <t>镇安县茶叶精加工及生态茶园建设项目</t>
  </si>
  <si>
    <t>镇安县达仁镇象园村</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</si>
  <si>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</si>
  <si>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3月-11月</t>
  </si>
  <si>
    <t>通过茶园流转、务工、就业等，可提高亩产年收益15%，带动脱贫户、监测户39户70人增收，人均年增收5000元。</t>
  </si>
  <si>
    <t>大坪集镇安置点至镇政府连接线道路建设项目</t>
  </si>
  <si>
    <t>大坪集镇安置点</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</si>
  <si>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</si>
  <si>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解决1200人，其中脱贫户168户608人、 监测户23人出行难问题，增加当地低收入人群劳务报酬70万元。</t>
  </si>
  <si>
    <t>发改局</t>
  </si>
  <si>
    <t>青铜关镇前湾村火石梁安置点水毁基础设施建设项目</t>
  </si>
  <si>
    <t>青铜关镇前湾村火石梁安置点</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</si>
  <si>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</si>
  <si>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</si>
  <si>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</si>
  <si>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</si>
  <si>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</si>
  <si>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水利局</t>
  </si>
  <si>
    <t>柴坪镇向阳村水毁道路修复项目</t>
  </si>
  <si>
    <t>柴坪镇向阳村</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</si>
  <si>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</si>
  <si>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</si>
  <si>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</si>
  <si>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大坪镇龙池村</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</si>
  <si>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</si>
  <si>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</si>
  <si>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</si>
  <si>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大坪镇龙湾村、旗帜村</t>
  </si>
  <si>
    <t>水毁修复11.34公里（清塌方2348m³；填方1580m³；M7.5浆砌片石6895.5m³；天然砂砾换填64m³；18cm水泥混凝土面层2583㎡；18cm无结合料粒料基层583㎡；），确权到村集体。</t>
  </si>
  <si>
    <t>解决853户，其中脱贫户266户、监测户15户出行难问题。</t>
  </si>
  <si>
    <t>西口回族镇青树村四组至农丰村一组水毁道路修复项目</t>
  </si>
  <si>
    <t>西口回族镇青树村、岭沟村、农丰村</t>
  </si>
  <si>
    <t>青树村、岭沟村、农丰村0.01公里水毁修复（清塌方42m³），确权到村集体。</t>
  </si>
  <si>
    <t>解决842户，其中脱贫户409户、监测户40户出行难问题。</t>
  </si>
  <si>
    <t>西口回族镇青树村三组水毁道路修复项目</t>
  </si>
  <si>
    <t>西口回族镇青树村</t>
  </si>
  <si>
    <t>青树村0.044公里水毁修复（清塌方1348m³；M7.5浆砌片石663.5m³），确权到村集体。</t>
  </si>
  <si>
    <t>解决842户，其中脱贫户207户、监测户23户出行难问题。</t>
  </si>
  <si>
    <t>柴坪镇东瓜村四五组水毁道路修复项目</t>
  </si>
  <si>
    <t>柴坪镇东瓜村</t>
  </si>
  <si>
    <t>东瓜村0.025公里水毁修复（18cm水泥混凝土面层22㎡；18cm无结合料粒料基层22㎡），确权到村集体。</t>
  </si>
  <si>
    <t>解决548户，其中脱贫户150户、监测户18户出行难问题。</t>
  </si>
  <si>
    <t>柴坪镇和睦村四五六组水毁道路修复项目</t>
  </si>
  <si>
    <t>柴坪镇和睦村</t>
  </si>
  <si>
    <t>和睦村0.234公里水毁修复（清塌方103.6m³；M7.5浆砌片石761.6m³；填方418m³；18cm水泥混凝土面层124㎡；18cm无结合料粒料基层124㎡；挖除18cm水泥混凝土面层124㎡），确权到村集体。</t>
  </si>
  <si>
    <t>解决404户，其中脱贫户89户、监测户10户出行难问题。</t>
  </si>
  <si>
    <t>大坪镇三义村三四组水毁道路修复项目</t>
  </si>
  <si>
    <t>大坪镇三义村</t>
  </si>
  <si>
    <t>三义村0.157公里水毁修复（清塌方367.7m³；M7.5浆砌片石272.2m³），确权到村集体。</t>
  </si>
  <si>
    <t>解决279户，其中脱贫户62户、监测户3户出行难问题。</t>
  </si>
  <si>
    <t>大坪镇全胜村四组水毁道路修复项目</t>
  </si>
  <si>
    <t>大坪镇全胜村</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</si>
  <si>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</si>
  <si>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</si>
  <si>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</si>
  <si>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</si>
  <si>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</si>
  <si>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</si>
  <si>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</si>
  <si>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永乐街道办安山村</t>
  </si>
  <si>
    <t>安山村0.24公里水毁道路修复（清塌方2280.3m³；填方270m³；M7.5浆砌片石441.8m³；18cm水泥混凝土面层60m2；18cm无结合料粒料基层60m2；挖除18cm水泥混凝土面层60m2），确权到村集体。</t>
  </si>
  <si>
    <t>解决258户，其中脱贫户98户、监测户8户出行难问题。</t>
  </si>
  <si>
    <t>青铜关镇营丰村中药材产业园项目</t>
  </si>
  <si>
    <t>青铜关镇营丰村</t>
  </si>
  <si>
    <t>青铜关镇营丰村中药材产业园配套产业路修复：0.08公里水毁修复（铺设过水路面80米，硬化两端引线73米），确权到村集体。</t>
  </si>
  <si>
    <t>带动284户，其中脱贫户114户、监测户11户发展中药材、烤烟等产业，户均增收1600元。</t>
  </si>
  <si>
    <t>月河镇太白庙村中药材产业园项目</t>
  </si>
  <si>
    <t>月河镇太白庙村</t>
  </si>
  <si>
    <t>太白庙村中药材产业园配套产业路修复：8.523公里水毁修复（清塌方3680.5m³；填方512m³；M7.5浆砌片石2640.5m³；天然砂砾换填64m³；18cm水泥混凝土面层583㎡；18cm无结合料粒料基层583㎡；），确权到村集体。</t>
  </si>
  <si>
    <t>带动298户，其中脱贫户132户、监测户6户发展中药材、板栗等产业，户均增收1200元。</t>
  </si>
  <si>
    <t>大坪镇龙湾村烤烟产业园项目</t>
  </si>
  <si>
    <t>大坪镇龙湾村</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</si>
  <si>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</si>
  <si>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带动258户，其中脱贫户155户、监测户11户发展烤烟、板栗、核桃等产业，户均增收1500元。</t>
  </si>
  <si>
    <t>西口回族镇石门村三四组水毁道路修复项目</t>
  </si>
  <si>
    <t>西口回族镇石门村</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</si>
  <si>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</si>
  <si>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</si>
  <si>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</si>
  <si>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</si>
  <si>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</si>
  <si>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永乐街道办山海村烤烟产业园项目</t>
  </si>
  <si>
    <t>永乐街道办山海村</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</si>
  <si>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</si>
  <si>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带动394户，其中脱贫户209户监测户13户发展烤烟等产业，户均增收1500元。</t>
  </si>
  <si>
    <t>永乐街道办花甲村中药材产业园项目</t>
  </si>
  <si>
    <t>永乐街道办花甲村</t>
  </si>
  <si>
    <t>花甲村中药材产业园配套产业桥:1-6米现浇矩形板桥梁一座，确权到村集体。</t>
  </si>
  <si>
    <t>带动446户，其中脱贫户161户监测户7户发展中药材、养蜂等产业，户均增收1300元。</t>
  </si>
  <si>
    <t>永乐街道办北城一组西坡水毁道路修复项目</t>
  </si>
  <si>
    <t>永乐街道办</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</si>
  <si>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</si>
  <si>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</si>
  <si>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</si>
  <si>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庙沟镇东沟村</t>
  </si>
  <si>
    <t>东沟村0.009公里产业路修复（M7.5浆砌片石18m³），确权到村集体。</t>
  </si>
  <si>
    <t>解决310户，其中脱贫户142户监测户18户出行难问题。</t>
  </si>
  <si>
    <t>庙沟镇三联村至五四村蚕桑产业园项目</t>
  </si>
  <si>
    <t>庙沟镇五四村、五一村、三联村</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</si>
  <si>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</si>
  <si>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带动619户，其中脱贫户178户监测户22户发展蚕桑、烤烟、中药材等产业，户均增收1300元。</t>
  </si>
  <si>
    <t>高峰镇农科村烤烟产业园项目</t>
  </si>
  <si>
    <t>高峰镇农科村</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</si>
  <si>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</si>
  <si>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带动278户，其中脱贫户65户、监测户11户发展烤烟等产业，户均增收1600元。</t>
  </si>
  <si>
    <t>达仁镇双河村一二三组水毁道路修复项目</t>
  </si>
  <si>
    <t>达仁镇双河村</t>
  </si>
  <si>
    <t>双河村0.284公里产业路修复（18cm水泥混凝土面层230㎡；18cm无结合料粒料基层230㎡；修复波形梁16m），确权到村集体。</t>
  </si>
  <si>
    <t>解决339户，其中脱贫户172户、监测户8户出行难问题。</t>
  </si>
  <si>
    <t>青铜关镇阳山村二组水毁道路修复项目</t>
  </si>
  <si>
    <t>青铜关镇阳山村</t>
  </si>
  <si>
    <t>阳山村0.112公里产业路修复（清塌方441m³；M7.5浆砌片石249.5m³；移栽波形梁32m；修补波形梁24m），确权到村集体。</t>
  </si>
  <si>
    <t>解决458户，其中脱贫户223户、监测户25户出行难问题。</t>
  </si>
  <si>
    <t>青铜关镇兴隆一组村至旬河村四组水毁道路修复项目</t>
  </si>
  <si>
    <t>青铜关镇兴隆村、旬河村</t>
  </si>
  <si>
    <t>兴隆村、旬河村0.912公里产业路修复（M7.5浆砌片石4291.7m³；填方1717m³；18cm水泥混凝土面层476㎡；18cm无结合料粒料基层476㎡；挖除18cm水泥混凝土面层476㎡；移栽波形梁48m），确权到村集体。</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</si>
  <si>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</si>
  <si>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</si>
  <si>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</si>
  <si>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</si>
  <si>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</si>
  <si>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青铜关镇旬河村</t>
  </si>
  <si>
    <t>旬河村阳坡0.144公里产业路修复（清塌方284.2m³；M7.5浆砌片石394.4m³），确权到村集体。</t>
  </si>
  <si>
    <t>解决298户，其中脱贫户1106户、监测户19户出行难问题。</t>
  </si>
  <si>
    <t>铁厂镇铁铜村五组至铁厂村一组水毁道路修复项目</t>
  </si>
  <si>
    <t>铁厂镇铁铜村、姬家河村、铁厂村</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</si>
  <si>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</si>
  <si>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</si>
  <si>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</si>
  <si>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</si>
  <si>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</si>
  <si>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</si>
  <si>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永乐街道办八亩坪村</t>
  </si>
  <si>
    <t>八亩坪村产业路0.8公里，硬化3.5米宽,18公分厚水泥混凝土路面2800平方米，，确权到村集体。</t>
  </si>
  <si>
    <t>解决735户，其中脱贫户1656户、监测户14户出行难问题。</t>
  </si>
  <si>
    <t>高峰镇营胜村水毁道路修复项目</t>
  </si>
  <si>
    <t>高峰镇营胜村</t>
  </si>
  <si>
    <t>营胜村产业路1.5公里，硬化3.5米宽,18公分厚水泥混凝土路面5250平方米，确权到村集体。</t>
  </si>
  <si>
    <t>解决448户，其中脱贫户161户、监测户8户出行难问题。</t>
  </si>
  <si>
    <t>铁厂镇铁铜村七组水毁道路修复项目</t>
  </si>
  <si>
    <t>铁厂镇铁铜村</t>
  </si>
  <si>
    <t>铁铜村七组产业路2.5公里，硬化3.5米宽，,18公分厚水泥混凝土路面8750平方米，确权到村集体。</t>
  </si>
  <si>
    <t>解决476户，其中脱贫户154户、监测户6户出行难问题。</t>
  </si>
  <si>
    <t>达仁镇农光村水毁道路修复项目</t>
  </si>
  <si>
    <t>达仁镇农光村</t>
  </si>
  <si>
    <t>修复道路路基26处，路面2km，砌石2000方，涵管9处,18公分厚水泥混凝土路面，确权到村集体。</t>
  </si>
  <si>
    <t>解决321户，其中脱贫户117户、监测户7户出行难问题。</t>
  </si>
  <si>
    <t>高峰镇东岭村三组水毁道路修复项目</t>
  </si>
  <si>
    <t>高峰镇东岭村</t>
  </si>
  <si>
    <t>三组柴家沟产业路1.53公里，硬化3.5米宽,18公分厚水泥混凝土路面535平方米，确权到村集体。</t>
  </si>
  <si>
    <t>解决365户，其中脱贫户81户、监测户8户出行难问题。</t>
  </si>
  <si>
    <t>月河镇黄土岭村农村人居环境整治项目</t>
  </si>
  <si>
    <t>改厕改圈33户，巷道硬化1250米，绿化100平米，六里街电网改造300米，田园治理1200平方米，沟渠治理230米。</t>
  </si>
  <si>
    <t>3月-8月</t>
  </si>
  <si>
    <t>改善了村内“脏、乱、差”的生活环境，受益户388户1248人，其中脱贫户166户。</t>
  </si>
  <si>
    <t>茅坪回族镇腰庄河村农村人居环境整治项目</t>
  </si>
  <si>
    <t>巷道硬化1500平方米，改圈11个、改厕17座，新建公厕1座，购买垃圾桶350个，河道清理1.5公里，基本绿化2处。</t>
  </si>
  <si>
    <t>群众生活环境得到提升，受益户335户1243人，其中脱贫户115户。</t>
  </si>
  <si>
    <t>达仁镇丽光村农村人居环境整治项目</t>
  </si>
  <si>
    <t>巷道硬化（受益户50户），画眉沟口至四建搬迁点基本绿化、改造木桥一座，路面硬化165.3平方米、河道治理500米、厕所改造3座、猪圈8处，河堤加固108米，新修沉淀池1座，污水管网1200米。</t>
  </si>
  <si>
    <t>改善群众出行条件，美化了生活环境，受益户389户1268人，其中脱贫户102户。</t>
  </si>
  <si>
    <t>西口回族镇聂家沟村农村人居环境整治项目</t>
  </si>
  <si>
    <t>1.水毁污水管道修复工程 1.5公里。
2.一二组道路沿线基础绿化工程1公里。
3.田园治理工程约1.5万平方米。</t>
  </si>
  <si>
    <t>污水管道修复工程，绿化美化了乡村环境，受益户392户1517人。</t>
  </si>
  <si>
    <t>青铜关镇农村人居环境整治项目</t>
  </si>
  <si>
    <t>丰收村
东坪村
铜关村
前湾村
乡中村
青梅村
冷水河村</t>
  </si>
  <si>
    <t>丰收村：修建加固河堤5处450立方米、清理河道4.5公里、改造厕所15个、圈舍10个；基本绿化2000平方米。
东坪村：巷道硬化150米、基本绿化2000米、田园整治5亩。
铜关村：护坡挡墙300米；集镇街道治理1.2公里。
前湾村：敬老院房后至火石梁搬迁点修建污水渠318米；鲁家湾新建垃圾台1座；五组广场、蚕儿湾至火石湾基本绿化2720平方米，新修护坡挡墙690米。
乡中村：通村道路垮塌修复，乾佑河流沿线新建河堤及加固河堤200米、新建卫生公厕2座；基本绿化150米。
青梅村：四、五、六组通村道路垮塌修复，路面平整3公里，巷道硬化650米。
冷水河村：二组通组道路垮塌修复，浆砌石坎挡墙486米；田园整治8亩。</t>
  </si>
  <si>
    <t>实施加固河堤、改厕改圈、硬化道路等项目，改善了各村群众居住、生活环境，提升居民幸福指数，总受益户130户515人，带动130户脱贫户增收</t>
  </si>
  <si>
    <t>高峰镇农村人居环境整治项目</t>
  </si>
  <si>
    <t>高峰镇青山社区</t>
  </si>
  <si>
    <t>1.田园道路修整1条，补修石坎34处；2.道路修复28处，护坡挡墙12处，疏通排水桥涵洞24处，平整路肩覆土6.7公里；
3.新建垃圾池3个，改造6个，购置垃圾桶200个，垃圾箱6个；
4.基本绿化6.8公里，安装路灯160盏。
5.巷道硬化22户，圈厕改造14户。</t>
  </si>
  <si>
    <t>改变原来破旧的面貌，村民居住环境得到整体提升，受益户310户1156人。</t>
  </si>
  <si>
    <t>永乐街道办农村人居环境整治项目</t>
  </si>
  <si>
    <t>王家坪社区
孙家砭村
八亩坪村</t>
  </si>
  <si>
    <t>王家坪社区：1.河堤修复3200米、清理河道6公里、田园整治365亩；2.基本绿化7825平方米；3.道路修复5600米、巷道硬化 3500米。4.耕地治理 450亩。5.路灯安装120 盏 。
孙家砭村：1.通组道路修复 1200米、巷道硬化2000米。
2.田园整治 56 亩。
3.耕地治理 169 亩、基本绿化 830 平方米。
八亩坪村：1.田园整治 280 亩；
2.配套垃圾筒110 个、垃圾箱 50 个；
3.通组道路修复 3800米、巷道硬化4300米。</t>
  </si>
  <si>
    <t>绿化、美化河道，加强了河道防洪能力，改善了群众的居住及出行条件，受益户668户2214人。</t>
  </si>
  <si>
    <t>回龙镇人居环境整治提升项目</t>
  </si>
  <si>
    <t>枣园村、和坪村、回龙村、双龙村、万寿村</t>
  </si>
  <si>
    <t>1.双龙村四组古道岭至回龙村一组道路建设，预算总投资60万元；双龙村道路路边改造工程，预算总投资15万元；河道及河沟治理300米，预算总投资48万元。
2.枣园村至双龙村基本绿化2000多余平方米，预算总投资30万元；村内基本绿化2.2公里，预算总投资18万元。
3.在双龙村古道岭安置点、沙湾安置点新建水冲式卫生公共厕所2座，预算总投资29万元。
万寿村：1.垃圾分类处理设施，污水处理13户共75立方米。2.环境提升改造1690平方米，改圈、改厕49户，村级道路防护墙500米，河道、水沟治理1000米。3.基本绿化建设和公共健身设施、田园整治。</t>
  </si>
  <si>
    <t>治理河道、新建公厕、环境提升改造等项目的实施，改变了整体面貌，提升了村民的幸福指数，受益户856户2767人。</t>
  </si>
  <si>
    <t>米粮镇人居环境整治提升项目</t>
  </si>
  <si>
    <t>1、冷安路至村委会沿线环境提升。
2、村委会周边河堤加固整治，清理河道，新修河堤50米。
3、三组路口至村委会道路提升改造工程。
4、村内基本绿化500平方米。
5、安装路灯70盏。
6、新建公厕1座；改造卫生厕所100座</t>
  </si>
  <si>
    <t>改厕改圈、绿化亮化项目，使全村百姓生活环境得到改善，受益户183户556人，其中脱贫户52户169人。</t>
  </si>
  <si>
    <t>云盖寺镇人居环境整治提升项目</t>
  </si>
  <si>
    <t>西华村
岩湾村
金钟村</t>
  </si>
  <si>
    <t>岩湾村：1.八郎沟口至三条沟口，全长1.5公里，水泥路拓宽硬化1米，厚度18公分；2.农户巷道硬化1300平方米；3.八郎沟口至三条沟口沿线厕所改造；4.八郎沟口至三条沟口基本绿化，安装路灯40盏。
金钟村：1.新修河堤150米；2.清理河道7公里；3.农村改厕80座；4.道路沿线田园治理；5.基本绿化1公里；6.河沟治理100米；7.应急水井1处。
西华村：1.道路整治及绿化1公里；2.清理道路塌方、干砌石护坡、路基补缺、疏通排水桥涵洞及设置标识、田园治理及绿化、安装路灯。
3.新建垃圾池一座，购置垃圾箱5个，垃圾桶200个。</t>
  </si>
  <si>
    <t>道路硬化、加固河堤、新建垃圾池等项目，切实改变了原貌，提升了居住环境的舒适度。受益户548户1978人，其中脱贫户152户469人。</t>
  </si>
  <si>
    <t>西口回族镇农丰村人居环境整治项目</t>
  </si>
  <si>
    <t>西口回族镇  
农丰村</t>
  </si>
  <si>
    <t>一、二组院落路硬化 1500平方米 ，路灯15盏，绿化800米，改厕 10 个；修建洞沟产业路路肩1.8公里；一二组公路路路肩硬化3.2公里，产权确权到农丰村。</t>
  </si>
  <si>
    <t>通过人居环境整治可改变村容村貌，提升群众生活幸福指数， 受益农户214户728人，其中脱贫户69户220人。</t>
  </si>
  <si>
    <t>西口回族镇上河社区河西路硬化及河堤修复项目</t>
  </si>
  <si>
    <t>西口回族镇  
上河社区</t>
  </si>
  <si>
    <t>修建宽8米、长12米钢筋混凝土桥梁一座；河堤修复、新修并硬化公路长200米、宽6.5米、厚度18cm，安装安全护栏200米，产权确权到上河社区。</t>
  </si>
  <si>
    <t>通过河西路建设，可扩大集镇规模，改变集镇面貌，解决集镇交通拥堵、农户污水排放、农户出行问题。受农户530户1830人，其中脱贫户23户82人，监测户2户5人。</t>
  </si>
  <si>
    <t>茅坪回族镇茅坪村集镇提升项目</t>
  </si>
  <si>
    <t>茅坪回族镇茅坪社区五组</t>
  </si>
  <si>
    <t>改造村内油返砂路面500平方米，长75米、宽8米、厚度18厘米，实施街边环境综合整治2000平方米，清理河道2千米等，确权到村集体。</t>
  </si>
  <si>
    <t>改造提升群众人居环境，受益农户152户，其中脱贫户、监测户25户出行难的问题。</t>
  </si>
  <si>
    <t>米粮镇丰河村一组通组路硬化项目</t>
  </si>
  <si>
    <t>米粮镇丰河村</t>
  </si>
  <si>
    <t>硬化丰河村一组通组路，长1000米，宽3.5 米，18cm水泥混凝土面层，18cm无结合料粒基层。确权到村集体。</t>
  </si>
  <si>
    <t>通过项目实施有效改善 89 户群众生产生活条件，受益农户312人，其中： 脱贫户65人, 监测户2人。便于产业发展630 亩。</t>
  </si>
  <si>
    <t>米粮镇水峡二组通组路硬化及环境整治项目</t>
  </si>
  <si>
    <t>米粮镇水峡村</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</si>
  <si>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</si>
  <si>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</si>
  <si>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</si>
  <si>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米粮镇欢迎村</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</si>
  <si>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</si>
  <si>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</si>
  <si>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</si>
  <si>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东川河西川村</t>
  </si>
  <si>
    <t>该工程确定防洪标准为十年一遇，堤防标准级别为五级，工程新建和加固防护工程长度5932米，综合治理河道长度5.1公里，新建下河踏步10处，排水管涵8处，产权归属国有资产。</t>
  </si>
  <si>
    <t>2022年3月-2023年3月</t>
  </si>
  <si>
    <t>保障沿岸3600人及扶贫移民安置1058人，650亩耕地的防洪安全。</t>
  </si>
  <si>
    <t>镇安县冷水河青山段及两河口段防洪治理工程</t>
  </si>
  <si>
    <t>冷水河青山村</t>
  </si>
  <si>
    <t>镇安县冷水河青山段及两河口段防洪治理工程项目，工程确定防洪标准为十年一遇，堤防标准级别为五级，堤防超高为一米，新建堤防3800米，加固堤防1100米，新修下河踏步六座，疏浚河道2500米，产权归属国有资产。</t>
  </si>
  <si>
    <t>保障沿岸140户680人、移民安置点385人及150亩耕地的防洪安全。</t>
  </si>
  <si>
    <t>2022年中央水利发展资金农村饮水工程维修养护资金项目</t>
  </si>
  <si>
    <t>15个镇办23个村</t>
  </si>
  <si>
    <t>维修养护截渗坝16座，泉室6座，沉淀池3座，蓄水池19座，维修管网长度38950米，产权归属国有资产。</t>
  </si>
  <si>
    <t>3月-9月</t>
  </si>
  <si>
    <t>庙沟镇双喜村六组茨沟产业路</t>
  </si>
  <si>
    <t>庙沟镇双喜村</t>
  </si>
  <si>
    <t>硬化产业路2.555公里，混凝土路面3.5米宽，厚18公分，确权到村集体。</t>
  </si>
  <si>
    <t>5月-7月</t>
  </si>
  <si>
    <t>解决320户，其中脱贫户76户监测户14户出行难问题。</t>
  </si>
  <si>
    <t>永乐街道办八亩坪村杨家河至高峰界公路水毁修复</t>
  </si>
  <si>
    <t>永乐街道办八亩坪村、高峰镇青山村</t>
  </si>
  <si>
    <t>水毁修复8.238公里，清理塌方7599.6立方米，修补路面2423平方米，破除路面5041平方米，确权到村集体。</t>
  </si>
  <si>
    <t>解决260户，其中脱贫户191户、监测户21户出行难问题</t>
  </si>
  <si>
    <t>镇安县高峰镇人居环境整治项目</t>
  </si>
  <si>
    <t>青山社区、渔坪村、两河村、正河村</t>
  </si>
  <si>
    <t>1.巷道硬化1350㎡，户厕改造52个，路灯安装180盏；
2.整治田间道路280米，修补耕地石坎1210m³，平整修复耕地35亩。</t>
  </si>
  <si>
    <t>4月-7月</t>
  </si>
  <si>
    <t>加强农田建设，切实改善了群众的生产条件，为群众稳定增收打下了基础，总受益户345户1130人。</t>
  </si>
  <si>
    <t>太坪社区</t>
  </si>
  <si>
    <t>1.修复水毁河道250米、清理河道850米， 田园整治45亩、修复灌溉水渠435米
3.改造拓宽硬化组级路550米、巷道硬化 250米，基础绿化300平方米； 
3.路灯安装35盏，购置垃圾箱2个，垃圾筒100个。
4.户厕改造50座，改圈30个；</t>
  </si>
  <si>
    <t>4月-8月</t>
  </si>
  <si>
    <t>实施加固河堤、改厕改圈、硬化道路等项目，改善了本社区的生活环境，提升了居民幸福指数，受益户140户592人。</t>
  </si>
  <si>
    <t>月河镇农村人居环境整治项目</t>
  </si>
  <si>
    <t>罗家营村、先锋村</t>
  </si>
  <si>
    <t>1.安装路灯50盏，绿化3000平米；
2.治理沟渠200米，田园治理300亩；
3.硬化路面500平方米。
4.购置垃圾箱5个，垃圾筒200个。</t>
  </si>
  <si>
    <t>改变了本村村民“脏、乱、差”的生活环境，受益户254户1138人。</t>
  </si>
  <si>
    <t>西口回族镇农村人居环境整治项目</t>
  </si>
  <si>
    <t>青树村、岭沟村、农丰村</t>
  </si>
  <si>
    <t>1.修建公厕5个，改厕60个、改圈30个；
2.村组路灯120盏；
3.50亩排水设施；
4.田园整治150亩。
5.基本绿化750米。</t>
  </si>
  <si>
    <t>4月-6月</t>
  </si>
  <si>
    <t>绿化亮化项目的实施，改善了群众的出行、生活环境，受益户625户2654人。</t>
  </si>
  <si>
    <t>云盖寺镇农村人居环境整治项目</t>
  </si>
  <si>
    <t>云镇社区、花园社区、岩湾社区、金钟村</t>
  </si>
  <si>
    <t>1.巷道硬化410米，基本绿化3600平方米；
2.配备垃圾箱5个，小型分类垃圾箱50个，垃圾桶260个；
3.安装路灯108盏。
4.清理河道2.9公里，新修河堤156米。
5.新建公厕2座，改造提升3座，户厕改造45户。</t>
  </si>
  <si>
    <t>亮化、美化了社区环境，为打造旅游小镇创造了优美的环境基础，受益户3580户14673人。</t>
  </si>
  <si>
    <t>项目个数</t>
    <phoneticPr fontId="22" type="noConversion"/>
  </si>
  <si>
    <t>总计</t>
  </si>
  <si>
    <t>产业</t>
  </si>
  <si>
    <t>占比</t>
  </si>
  <si>
    <t>其他</t>
  </si>
  <si>
    <t>大类间打通</t>
  </si>
  <si>
    <t>镇安县2022年度统筹整合财政涉农资金明细表</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</si>
</sst>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Red]0.00"/>
  </numFmts>
  <fonts count="25" x14ac:knownFonts="1">
    <font>
      <sz val="11"/>
      <color theme="1"/>
      <name val="宋体"/>
      <charset val="134"/>
      <scheme val="minor"/>
    </font>
    <font>
      <sz val="10"/>
      <name val="宋体"/>
      <charset val="134"/>
    </font>
    <font>
      <sz val="10"/>
      <name val="宋体"/>
      <charset val="134"/>
      <scheme val="minor"/>
    </font>
    <font>
      <sz val="14"/>
      <name val="黑体"/>
      <charset val="134"/>
    </font>
    <font>
      <b/>
      <sz val="10"/>
      <name val="黑体"/>
      <charset val="134"/>
    </font>
    <font>
      <sz val="10"/>
      <name val="黑体"/>
      <charset val="134"/>
    </font>
    <font>
      <sz val="22"/>
      <name val="方正小标宋简体"/>
      <charset val="134"/>
    </font>
    <font>
      <b/>
      <sz val="10"/>
      <name val="宋体"/>
      <charset val="134"/>
    </font>
    <font>
      <sz val="10"/>
      <name val="宋体"/>
      <charset val="134"/>
    </font>
    <font>
      <sz val="14"/>
      <color theme="1"/>
      <name val="宋体"/>
      <charset val="134"/>
      <scheme val="minor"/>
    </font>
    <font>
      <sz val="14"/>
      <color indexed="8"/>
      <name val="黑体"/>
      <charset val="134"/>
    </font>
    <font>
      <sz val="22"/>
      <color rgb="FF000000"/>
      <name val="方正小标宋简体"/>
      <charset val="134"/>
    </font>
    <font>
      <sz val="22"/>
      <color indexed="8"/>
      <name val="方正小标宋简体"/>
      <charset val="134"/>
    </font>
    <font>
      <b/>
      <sz val="11"/>
      <color indexed="8"/>
      <name val="宋体"/>
      <charset val="134"/>
    </font>
    <font>
      <b/>
      <sz val="12"/>
      <color indexed="8"/>
      <name val="宋体"/>
      <charset val="134"/>
    </font>
    <font>
      <sz val="10"/>
      <color indexed="8"/>
      <name val="宋体"/>
      <charset val="134"/>
    </font>
    <font>
      <sz val="10"/>
      <color theme="1"/>
      <name val="宋体"/>
      <charset val="134"/>
    </font>
    <font>
      <sz val="12"/>
      <color indexed="8"/>
      <name val="宋体"/>
      <charset val="134"/>
    </font>
    <font>
      <sz val="12"/>
      <name val="宋体"/>
      <charset val="134"/>
    </font>
    <font>
      <sz val="11"/>
      <color theme="1"/>
      <name val="宋体"/>
      <charset val="134"/>
      <scheme val="minor"/>
    </font>
    <font>
      <sz val="9"/>
      <name val="宋体"/>
      <charset val="134"/>
      <scheme val="minor"/>
    </font>
    <font>
      <sz val="11"/>
      <color theme="1"/>
      <name val="宋体"/>
      <family val="3"/>
      <charset val="134"/>
      <scheme val="minor"/>
    </font>
    <font>
      <sz val="9"/>
      <name val="宋体"/>
      <family val="3"/>
      <charset val="134"/>
      <scheme val="minor"/>
    </font>
    <font>
      <sz val="11"/>
      <color rgb="FFFF0000"/>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18" fillId="0" borderId="0">
      <alignment vertical="center"/>
    </xf>
    <xf numFmtId="0" fontId="19" fillId="0" borderId="0">
      <alignment vertical="center"/>
    </xf>
    <xf numFmtId="0" fontId="18" fillId="0" borderId="0"/>
    <xf numFmtId="0" fontId="19" fillId="0" borderId="0">
      <alignment vertical="center"/>
    </xf>
    <xf numFmtId="0" fontId="19" fillId="0" borderId="0">
      <alignment vertical="center"/>
    </xf>
  </cellStyleXfs>
  <cellXfs count="82">
    <xf numFmtId="0" fontId="0" fillId="0" borderId="0" xfId="0">
      <alignment vertical="center"/>
    </xf>
    <xf numFmtId="0" fontId="1" fillId="2" borderId="0" xfId="0" applyFont="1" applyFill="1">
      <alignment vertical="center"/>
    </xf>
    <xf numFmtId="0" fontId="1" fillId="2" borderId="0" xfId="0" applyFont="1" applyFill="1" applyAlignment="1">
      <alignment vertical="center" wrapText="1"/>
    </xf>
    <xf numFmtId="0" fontId="1" fillId="2"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2" borderId="0" xfId="0" applyNumberFormat="1" applyFont="1" applyFill="1" applyAlignment="1">
      <alignment horizontal="center" vertical="center"/>
    </xf>
    <xf numFmtId="0" fontId="2" fillId="2" borderId="0" xfId="0" applyNumberFormat="1" applyFont="1" applyFill="1">
      <alignment vertical="center"/>
    </xf>
    <xf numFmtId="0" fontId="2" fillId="2" borderId="0" xfId="0" applyFont="1" applyFill="1" applyAlignment="1">
      <alignmen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horizontal="justify" vertical="center" wrapText="1"/>
    </xf>
    <xf numFmtId="177" fontId="4"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77"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lignment vertical="center"/>
    </xf>
    <xf numFmtId="0" fontId="1" fillId="2" borderId="1" xfId="0" applyFont="1" applyFill="1" applyBorder="1" applyAlignment="1">
      <alignment vertical="center" wrapText="1"/>
    </xf>
    <xf numFmtId="0" fontId="1" fillId="2" borderId="1" xfId="2" applyFont="1" applyFill="1" applyBorder="1" applyAlignment="1">
      <alignment horizontal="left" vertical="center" wrapText="1"/>
    </xf>
    <xf numFmtId="0" fontId="1" fillId="2" borderId="0" xfId="2" applyFont="1" applyFill="1" applyAlignment="1">
      <alignment vertical="center" wrapText="1"/>
    </xf>
    <xf numFmtId="0" fontId="1" fillId="0"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NumberFormat="1" applyFont="1" applyFill="1" applyBorder="1" applyAlignment="1">
      <alignment horizontal="center" vertical="center" wrapText="1"/>
    </xf>
    <xf numFmtId="0" fontId="1" fillId="2" borderId="0"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177" fontId="1" fillId="2" borderId="1"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9" fillId="0" borderId="0" xfId="0" applyFont="1">
      <alignment vertical="center"/>
    </xf>
    <xf numFmtId="0" fontId="10" fillId="0" borderId="0" xfId="5" applyFont="1" applyFill="1" applyBorder="1" applyAlignment="1" applyProtection="1">
      <alignment horizontal="center" vertical="center"/>
      <protection locked="0"/>
    </xf>
    <xf numFmtId="0" fontId="10" fillId="0" borderId="0" xfId="5" applyFont="1" applyFill="1" applyBorder="1" applyAlignment="1" applyProtection="1">
      <alignment vertical="center"/>
      <protection locked="0"/>
    </xf>
    <xf numFmtId="0" fontId="13" fillId="0" borderId="1" xfId="5" applyFont="1" applyFill="1" applyBorder="1" applyAlignment="1" applyProtection="1">
      <alignment horizontal="center" vertical="center" wrapText="1"/>
      <protection locked="0"/>
    </xf>
    <xf numFmtId="0" fontId="13" fillId="0" borderId="1" xfId="5" applyFont="1" applyFill="1" applyBorder="1" applyAlignment="1">
      <alignment horizontal="center" vertical="center"/>
    </xf>
    <xf numFmtId="0" fontId="13" fillId="0" borderId="1" xfId="5" applyFont="1" applyFill="1" applyBorder="1" applyAlignment="1">
      <alignment horizontal="left" vertical="center" wrapText="1"/>
    </xf>
    <xf numFmtId="178" fontId="14" fillId="0" borderId="1" xfId="5" applyNumberFormat="1" applyFont="1" applyFill="1" applyBorder="1" applyAlignment="1">
      <alignment horizontal="center" vertical="center"/>
    </xf>
    <xf numFmtId="0" fontId="13" fillId="0" borderId="1" xfId="5" applyFont="1" applyFill="1" applyBorder="1" applyAlignment="1">
      <alignment vertical="center"/>
    </xf>
    <xf numFmtId="0" fontId="15" fillId="0" borderId="1" xfId="5" applyFont="1" applyFill="1" applyBorder="1" applyAlignment="1">
      <alignment horizontal="center" vertical="center"/>
    </xf>
    <xf numFmtId="0" fontId="16" fillId="0" borderId="1" xfId="4" applyFont="1" applyFill="1" applyBorder="1" applyAlignment="1">
      <alignment horizontal="left" vertical="center" wrapText="1"/>
    </xf>
    <xf numFmtId="178" fontId="17" fillId="0" borderId="1" xfId="5" applyNumberFormat="1" applyFont="1" applyFill="1" applyBorder="1" applyAlignment="1">
      <alignment horizontal="center" vertical="center"/>
    </xf>
    <xf numFmtId="178" fontId="15" fillId="0" borderId="1" xfId="5" applyNumberFormat="1" applyFont="1" applyFill="1" applyBorder="1" applyAlignment="1">
      <alignment horizontal="center" vertical="center"/>
    </xf>
    <xf numFmtId="0" fontId="15" fillId="0" borderId="1" xfId="5" applyFont="1" applyFill="1" applyBorder="1" applyAlignment="1">
      <alignment vertical="center"/>
    </xf>
    <xf numFmtId="0" fontId="16" fillId="0" borderId="1" xfId="0" applyFont="1" applyFill="1" applyBorder="1" applyAlignment="1">
      <alignment horizontal="left" vertical="center" wrapText="1"/>
    </xf>
    <xf numFmtId="177" fontId="14" fillId="0" borderId="1" xfId="5" applyNumberFormat="1" applyFont="1" applyFill="1" applyBorder="1" applyAlignment="1">
      <alignment horizontal="center" vertical="center"/>
    </xf>
    <xf numFmtId="177" fontId="13" fillId="0" borderId="1" xfId="5" applyNumberFormat="1" applyFont="1" applyFill="1" applyBorder="1" applyAlignment="1">
      <alignment horizontal="center" vertical="center"/>
    </xf>
    <xf numFmtId="178" fontId="13" fillId="0" borderId="1" xfId="5"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21" fillId="0" borderId="1" xfId="0" applyFont="1" applyBorder="1" applyAlignment="1">
      <alignment horizontal="center" vertical="center"/>
    </xf>
    <xf numFmtId="10" fontId="0" fillId="0" borderId="1" xfId="0" applyNumberFormat="1" applyBorder="1" applyAlignment="1">
      <alignment horizontal="center" vertical="center"/>
    </xf>
    <xf numFmtId="10" fontId="23" fillId="0" borderId="1" xfId="0" applyNumberFormat="1" applyFont="1" applyBorder="1" applyAlignment="1">
      <alignment horizontal="center" vertical="center"/>
    </xf>
    <xf numFmtId="10" fontId="0" fillId="0" borderId="0" xfId="0" applyNumberFormat="1">
      <alignment vertical="center"/>
    </xf>
    <xf numFmtId="0" fontId="0" fillId="0" borderId="1" xfId="0" applyNumberFormat="1" applyBorder="1" applyAlignment="1">
      <alignment horizontal="center" vertical="center"/>
    </xf>
    <xf numFmtId="0" fontId="0" fillId="0" borderId="0" xfId="0" applyFont="1" applyBorder="1" applyAlignment="1">
      <alignment horizontal="center" vertical="center"/>
    </xf>
    <xf numFmtId="10" fontId="0" fillId="0" borderId="0" xfId="0" applyNumberFormat="1" applyBorder="1" applyAlignment="1">
      <alignment horizontal="center" vertical="center"/>
    </xf>
    <xf numFmtId="10"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10" fillId="0" borderId="0" xfId="5" applyFont="1" applyFill="1" applyAlignment="1" applyProtection="1">
      <alignment horizontal="left" vertical="center"/>
      <protection locked="0"/>
    </xf>
    <xf numFmtId="0" fontId="11" fillId="0" borderId="0" xfId="5" applyFont="1" applyFill="1" applyBorder="1" applyAlignment="1" applyProtection="1">
      <alignment horizontal="center" vertical="center"/>
      <protection locked="0"/>
    </xf>
    <xf numFmtId="0" fontId="12" fillId="0" borderId="0"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3" fillId="2" borderId="0" xfId="0" applyFont="1" applyFill="1" applyBorder="1" applyAlignment="1">
      <alignment horizontal="left" vertical="center"/>
    </xf>
    <xf numFmtId="0" fontId="6"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cellXfs>
  <cellStyles count="6">
    <cellStyle name="常规" xfId="0" builtinId="0"/>
    <cellStyle name="常规 10 4" xfId="3" xr:uid="{00000000-0005-0000-0000-000001000000}"/>
    <cellStyle name="常规 2" xfId="4" xr:uid="{00000000-0005-0000-0000-000002000000}"/>
    <cellStyle name="常规 2 2" xfId="2" xr:uid="{00000000-0005-0000-0000-000003000000}"/>
    <cellStyle name="常规 2 2 2 2" xfId="1" xr:uid="{00000000-0005-0000-0000-000004000000}"/>
    <cellStyle name="常规 4" xfId="5" xr:uid="{00000000-0005-0000-0000-000005000000}"/>
  </cellStyles>
  <dxfs count="0"/>
  <tableStyles count="0" defaultTableStyle="TableStyleMedium9" defaultPivotStyle="PivotStyleLight16"/>
  <colors>
    <mruColors>
      <color rgb="FFA7E1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workbookViewId="0">
      <selection activeCell="A2" sqref="A2:F2"/>
    </sheetView>
  </sheetViews>
  <sheetFormatPr defaultColWidth="9" defaultRowHeight="14.4" x14ac:dyDescent="0.25"/>
  <cols>
    <col min="1" max="1" width="5.21875" customWidth="1"/>
    <col min="2" max="2" width="75.44140625" customWidth="1"/>
    <col min="3" max="3" width="20" customWidth="1"/>
    <col min="4" max="4" width="13.88671875" customWidth="1"/>
    <col min="5" max="5" width="20.77734375" customWidth="1"/>
    <col min="6" max="6" width="5.33203125" customWidth="1"/>
  </cols>
  <sheetData>
    <row r="1" spans="1:6" s="41" customFormat="1" ht="24.9" customHeight="1" x14ac:dyDescent="0.25">
      <c r="A1" s="69" t="s">
        <v>0</v>
      </c>
      <c r="B1" s="69"/>
      <c r="C1" s="42"/>
      <c r="D1" s="42"/>
      <c r="E1" s="42"/>
      <c r="F1" s="43"/>
    </row>
    <row r="2" spans="1:6" ht="36" customHeight="1" x14ac:dyDescent="0.25">
      <c r="A2" s="70" t="s">
        <v>759</v>
      </c>
      <c r="B2" s="71"/>
      <c r="C2" s="71"/>
      <c r="D2" s="71"/>
      <c r="E2" s="71"/>
      <c r="F2" s="71"/>
    </row>
    <row r="3" spans="1:6" ht="27.9" customHeight="1" x14ac:dyDescent="0.25">
      <c r="A3" s="73" t="s">
        <v>1</v>
      </c>
      <c r="B3" s="73" t="s">
        <v>2</v>
      </c>
      <c r="C3" s="72" t="s">
        <v>3</v>
      </c>
      <c r="D3" s="72" t="s">
        <v>4</v>
      </c>
      <c r="E3" s="72"/>
      <c r="F3" s="73" t="s">
        <v>5</v>
      </c>
    </row>
    <row r="4" spans="1:6" ht="27.9" customHeight="1" x14ac:dyDescent="0.25">
      <c r="A4" s="73"/>
      <c r="B4" s="73"/>
      <c r="C4" s="72"/>
      <c r="D4" s="44" t="s">
        <v>6</v>
      </c>
      <c r="E4" s="44" t="s">
        <v>7</v>
      </c>
      <c r="F4" s="73"/>
    </row>
    <row r="5" spans="1:6" ht="27.9" customHeight="1" x14ac:dyDescent="0.25">
      <c r="A5" s="45" t="s">
        <v>8</v>
      </c>
      <c r="B5" s="46" t="s">
        <v>9</v>
      </c>
      <c r="C5" s="47">
        <f>SUM(C6:C21)</f>
        <v>24702</v>
      </c>
      <c r="D5" s="47">
        <f>SUM(D6:D21)</f>
        <v>19477</v>
      </c>
      <c r="E5" s="47">
        <f>SUM(E6:E21)</f>
        <v>0</v>
      </c>
      <c r="F5" s="48"/>
    </row>
    <row r="6" spans="1:6" ht="27.9" customHeight="1" x14ac:dyDescent="0.25">
      <c r="A6" s="49">
        <v>1</v>
      </c>
      <c r="B6" s="50" t="s">
        <v>10</v>
      </c>
      <c r="C6" s="51">
        <v>16075</v>
      </c>
      <c r="D6" s="51">
        <f>16075-2820</f>
        <v>13255</v>
      </c>
      <c r="E6" s="52"/>
      <c r="F6" s="53"/>
    </row>
    <row r="7" spans="1:6" ht="27.9" customHeight="1" x14ac:dyDescent="0.25">
      <c r="A7" s="49">
        <v>2</v>
      </c>
      <c r="B7" s="50" t="s">
        <v>11</v>
      </c>
      <c r="C7" s="51">
        <v>4370</v>
      </c>
      <c r="D7" s="51">
        <v>3670</v>
      </c>
      <c r="E7" s="52"/>
      <c r="F7" s="53"/>
    </row>
    <row r="8" spans="1:6" ht="27.9" customHeight="1" x14ac:dyDescent="0.25">
      <c r="A8" s="49">
        <v>3</v>
      </c>
      <c r="B8" s="50" t="s">
        <v>12</v>
      </c>
      <c r="C8" s="51"/>
      <c r="D8" s="51"/>
      <c r="E8" s="52"/>
      <c r="F8" s="53"/>
    </row>
    <row r="9" spans="1:6" ht="27.9" customHeight="1" x14ac:dyDescent="0.25">
      <c r="A9" s="49">
        <v>4</v>
      </c>
      <c r="B9" s="50" t="s">
        <v>13</v>
      </c>
      <c r="C9" s="51"/>
      <c r="D9" s="51"/>
      <c r="E9" s="52"/>
      <c r="F9" s="53"/>
    </row>
    <row r="10" spans="1:6" ht="27.9" customHeight="1" x14ac:dyDescent="0.25">
      <c r="A10" s="49">
        <v>5</v>
      </c>
      <c r="B10" s="50" t="s">
        <v>14</v>
      </c>
      <c r="C10" s="51">
        <v>2052</v>
      </c>
      <c r="D10" s="51">
        <v>2052</v>
      </c>
      <c r="E10" s="52"/>
      <c r="F10" s="53"/>
    </row>
    <row r="11" spans="1:6" ht="27.9" customHeight="1" x14ac:dyDescent="0.25">
      <c r="A11" s="49">
        <v>6</v>
      </c>
      <c r="B11" s="50" t="s">
        <v>15</v>
      </c>
      <c r="C11" s="51">
        <v>1145</v>
      </c>
      <c r="D11" s="51">
        <v>500</v>
      </c>
      <c r="E11" s="52"/>
      <c r="F11" s="53"/>
    </row>
    <row r="12" spans="1:6" ht="27.9" customHeight="1" x14ac:dyDescent="0.25">
      <c r="A12" s="49">
        <v>7</v>
      </c>
      <c r="B12" s="50" t="s">
        <v>16</v>
      </c>
      <c r="C12" s="51">
        <v>1060</v>
      </c>
      <c r="D12" s="51"/>
      <c r="E12" s="52"/>
      <c r="F12" s="53"/>
    </row>
    <row r="13" spans="1:6" ht="27.9" customHeight="1" x14ac:dyDescent="0.25">
      <c r="A13" s="49">
        <v>8</v>
      </c>
      <c r="B13" s="50" t="s">
        <v>17</v>
      </c>
      <c r="C13" s="51"/>
      <c r="D13" s="51"/>
      <c r="E13" s="52"/>
      <c r="F13" s="53"/>
    </row>
    <row r="14" spans="1:6" ht="27.9" customHeight="1" x14ac:dyDescent="0.25">
      <c r="A14" s="49">
        <v>9</v>
      </c>
      <c r="B14" s="50" t="s">
        <v>18</v>
      </c>
      <c r="C14" s="51"/>
      <c r="D14" s="51"/>
      <c r="E14" s="52"/>
      <c r="F14" s="53"/>
    </row>
    <row r="15" spans="1:6" ht="27.9" customHeight="1" x14ac:dyDescent="0.25">
      <c r="A15" s="49">
        <v>10</v>
      </c>
      <c r="B15" s="50" t="s">
        <v>19</v>
      </c>
      <c r="C15" s="51"/>
      <c r="D15" s="51"/>
      <c r="E15" s="52"/>
      <c r="F15" s="53"/>
    </row>
    <row r="16" spans="1:6" ht="27.9" customHeight="1" x14ac:dyDescent="0.25">
      <c r="A16" s="49">
        <v>11</v>
      </c>
      <c r="B16" s="50" t="s">
        <v>20</v>
      </c>
      <c r="C16" s="51"/>
      <c r="D16" s="51"/>
      <c r="E16" s="52"/>
      <c r="F16" s="53"/>
    </row>
    <row r="17" spans="1:6" ht="27.9" customHeight="1" x14ac:dyDescent="0.25">
      <c r="A17" s="49">
        <v>12</v>
      </c>
      <c r="B17" s="50" t="s">
        <v>21</v>
      </c>
      <c r="C17" s="51"/>
      <c r="D17" s="51"/>
      <c r="E17" s="52"/>
      <c r="F17" s="53"/>
    </row>
    <row r="18" spans="1:6" ht="27.9" customHeight="1" x14ac:dyDescent="0.25">
      <c r="A18" s="49">
        <v>13</v>
      </c>
      <c r="B18" s="50" t="s">
        <v>22</v>
      </c>
      <c r="C18" s="51"/>
      <c r="D18" s="51"/>
      <c r="E18" s="52"/>
      <c r="F18" s="53"/>
    </row>
    <row r="19" spans="1:6" ht="27.9" customHeight="1" x14ac:dyDescent="0.25">
      <c r="A19" s="49">
        <v>14</v>
      </c>
      <c r="B19" s="50" t="s">
        <v>23</v>
      </c>
      <c r="C19" s="51"/>
      <c r="D19" s="51"/>
      <c r="E19" s="52"/>
      <c r="F19" s="53"/>
    </row>
    <row r="20" spans="1:6" ht="27.9" customHeight="1" x14ac:dyDescent="0.25">
      <c r="A20" s="49">
        <v>15</v>
      </c>
      <c r="B20" s="50" t="s">
        <v>24</v>
      </c>
      <c r="C20" s="51"/>
      <c r="D20" s="51"/>
      <c r="E20" s="52"/>
      <c r="F20" s="53"/>
    </row>
    <row r="21" spans="1:6" ht="27.9" customHeight="1" x14ac:dyDescent="0.25">
      <c r="A21" s="49">
        <v>16</v>
      </c>
      <c r="B21" s="50" t="s">
        <v>25</v>
      </c>
      <c r="C21" s="51"/>
      <c r="D21" s="51"/>
      <c r="E21" s="52"/>
      <c r="F21" s="53"/>
    </row>
    <row r="22" spans="1:6" ht="27.9" customHeight="1" x14ac:dyDescent="0.25">
      <c r="A22" s="45" t="s">
        <v>26</v>
      </c>
      <c r="B22" s="46" t="s">
        <v>27</v>
      </c>
      <c r="C22" s="47">
        <f>SUM(C23:C28)</f>
        <v>5310.5</v>
      </c>
      <c r="D22" s="47">
        <f>SUM(D23:D28)</f>
        <v>4628</v>
      </c>
      <c r="E22" s="47">
        <f>SUM(E23:E28)</f>
        <v>0</v>
      </c>
      <c r="F22" s="48"/>
    </row>
    <row r="23" spans="1:6" ht="27.9" customHeight="1" x14ac:dyDescent="0.25">
      <c r="A23" s="49">
        <v>1</v>
      </c>
      <c r="B23" s="54" t="s">
        <v>28</v>
      </c>
      <c r="C23" s="51">
        <v>4628</v>
      </c>
      <c r="D23" s="51">
        <v>4628</v>
      </c>
      <c r="E23" s="52"/>
      <c r="F23" s="53"/>
    </row>
    <row r="24" spans="1:6" ht="27.9" customHeight="1" x14ac:dyDescent="0.25">
      <c r="A24" s="49">
        <v>2</v>
      </c>
      <c r="B24" s="54" t="s">
        <v>29</v>
      </c>
      <c r="C24" s="51">
        <v>337.5</v>
      </c>
      <c r="D24" s="51"/>
      <c r="E24" s="52"/>
      <c r="F24" s="53"/>
    </row>
    <row r="25" spans="1:6" ht="27.9" customHeight="1" x14ac:dyDescent="0.25">
      <c r="A25" s="49">
        <v>3</v>
      </c>
      <c r="B25" s="54" t="s">
        <v>30</v>
      </c>
      <c r="C25" s="51">
        <v>345</v>
      </c>
      <c r="D25" s="51"/>
      <c r="E25" s="52"/>
      <c r="F25" s="53"/>
    </row>
    <row r="26" spans="1:6" ht="27.9" customHeight="1" x14ac:dyDescent="0.25">
      <c r="A26" s="49">
        <v>4</v>
      </c>
      <c r="B26" s="54" t="s">
        <v>31</v>
      </c>
      <c r="C26" s="51"/>
      <c r="D26" s="51"/>
      <c r="E26" s="52"/>
      <c r="F26" s="53"/>
    </row>
    <row r="27" spans="1:6" ht="27.9" customHeight="1" x14ac:dyDescent="0.25">
      <c r="A27" s="49">
        <v>5</v>
      </c>
      <c r="B27" s="54" t="s">
        <v>32</v>
      </c>
      <c r="C27" s="51"/>
      <c r="D27" s="51"/>
      <c r="E27" s="52"/>
      <c r="F27" s="53"/>
    </row>
    <row r="28" spans="1:6" ht="27.9" customHeight="1" x14ac:dyDescent="0.25">
      <c r="A28" s="49">
        <v>6</v>
      </c>
      <c r="B28" s="31" t="s">
        <v>33</v>
      </c>
      <c r="C28" s="51"/>
      <c r="D28" s="51"/>
      <c r="E28" s="52"/>
      <c r="F28" s="53"/>
    </row>
    <row r="29" spans="1:6" ht="27.9" customHeight="1" x14ac:dyDescent="0.25">
      <c r="A29" s="45" t="s">
        <v>34</v>
      </c>
      <c r="B29" s="46" t="s">
        <v>35</v>
      </c>
      <c r="C29" s="55"/>
      <c r="D29" s="55"/>
      <c r="E29" s="56"/>
      <c r="F29" s="48"/>
    </row>
    <row r="30" spans="1:6" ht="27.9" customHeight="1" x14ac:dyDescent="0.25">
      <c r="A30" s="45" t="s">
        <v>36</v>
      </c>
      <c r="B30" s="46" t="s">
        <v>37</v>
      </c>
      <c r="C30" s="55">
        <v>1050</v>
      </c>
      <c r="D30" s="55">
        <v>1050</v>
      </c>
      <c r="E30" s="56"/>
      <c r="F30" s="48"/>
    </row>
    <row r="31" spans="1:6" ht="27.9" customHeight="1" x14ac:dyDescent="0.25">
      <c r="A31" s="45" t="s">
        <v>38</v>
      </c>
      <c r="B31" s="46" t="s">
        <v>39</v>
      </c>
      <c r="C31" s="47">
        <f>C5+C22+C29+C30</f>
        <v>31062.5</v>
      </c>
      <c r="D31" s="47">
        <f>D5+D22+D29+D30</f>
        <v>25155</v>
      </c>
      <c r="E31" s="57"/>
      <c r="F31" s="45"/>
    </row>
  </sheetData>
  <mergeCells count="7">
    <mergeCell ref="A1:B1"/>
    <mergeCell ref="A2:F2"/>
    <mergeCell ref="D3:E3"/>
    <mergeCell ref="A3:A4"/>
    <mergeCell ref="B3:B4"/>
    <mergeCell ref="C3:C4"/>
    <mergeCell ref="F3:F4"/>
  </mergeCells>
  <phoneticPr fontId="20" type="noConversion"/>
  <printOptions horizontalCentered="1"/>
  <pageMargins left="0.70069444444444495" right="0.70069444444444495" top="0.75138888888888899" bottom="0.70833333333333304" header="0.29861111111111099" footer="0.55069444444444404"/>
  <pageSetup paperSize="9" scale="95" fitToHeight="0" orientation="landscape"/>
  <headerFooter>
    <oddFooter>&amp;C&amp;9第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81"/>
  <sheetViews>
    <sheetView view="pageBreakPreview" topLeftCell="A173" zoomScale="85" workbookViewId="0">
      <pane xSplit="2" topLeftCell="C1" activePane="topRight" state="frozen"/>
      <selection pane="topRight" activeCell="I176" sqref="I176"/>
    </sheetView>
  </sheetViews>
  <sheetFormatPr defaultColWidth="9" defaultRowHeight="54" customHeight="1" x14ac:dyDescent="0.25"/>
  <cols>
    <col min="1" max="1" width="4.21875" style="4" customWidth="1"/>
    <col min="2" max="2" width="15.109375" style="4" customWidth="1"/>
    <col min="3" max="3" width="12.33203125" style="4" customWidth="1"/>
    <col min="4" max="4" width="37" style="5" customWidth="1"/>
    <col min="5" max="5" width="9" style="6"/>
    <col min="6" max="6" width="25.33203125" style="4" customWidth="1"/>
    <col min="7" max="9" width="8.33203125" style="6" customWidth="1"/>
    <col min="10" max="10" width="6.6640625" style="6" customWidth="1"/>
    <col min="11" max="11" width="4.77734375" style="6" customWidth="1"/>
    <col min="12" max="12" width="4.77734375" style="7" customWidth="1"/>
    <col min="13" max="13" width="8.44140625" style="8" customWidth="1"/>
    <col min="14" max="14" width="6.33203125" style="4" customWidth="1"/>
    <col min="15" max="15" width="8.21875" style="4" customWidth="1"/>
    <col min="16" max="16" width="4.6640625" style="4" customWidth="1"/>
    <col min="17" max="17" width="4.88671875" style="9" customWidth="1"/>
    <col min="18" max="18" width="5.88671875" style="4" customWidth="1"/>
    <col min="19" max="16384" width="9" style="4"/>
  </cols>
  <sheetData>
    <row r="1" spans="1:18" ht="21" customHeight="1" x14ac:dyDescent="0.25">
      <c r="A1" s="75" t="s">
        <v>40</v>
      </c>
      <c r="B1" s="75"/>
      <c r="C1" s="10"/>
      <c r="D1" s="11"/>
      <c r="E1" s="12"/>
      <c r="F1" s="11"/>
      <c r="G1" s="13"/>
      <c r="H1" s="13"/>
      <c r="I1" s="13"/>
      <c r="J1" s="13"/>
      <c r="K1" s="13"/>
      <c r="L1" s="20"/>
      <c r="M1" s="20"/>
      <c r="N1" s="21"/>
      <c r="O1" s="22"/>
      <c r="P1" s="13"/>
    </row>
    <row r="2" spans="1:18" ht="39.9" customHeight="1" x14ac:dyDescent="0.25">
      <c r="A2" s="76" t="s">
        <v>41</v>
      </c>
      <c r="B2" s="76"/>
      <c r="C2" s="76"/>
      <c r="D2" s="77"/>
      <c r="E2" s="76"/>
      <c r="F2" s="77"/>
      <c r="G2" s="76"/>
      <c r="H2" s="76"/>
      <c r="I2" s="76"/>
      <c r="J2" s="76"/>
      <c r="K2" s="76"/>
      <c r="L2" s="78"/>
      <c r="M2" s="78"/>
      <c r="N2" s="76"/>
      <c r="O2" s="79"/>
      <c r="P2" s="76"/>
    </row>
    <row r="3" spans="1:18" ht="24.9" customHeight="1" x14ac:dyDescent="0.25">
      <c r="A3" s="74" t="s">
        <v>1</v>
      </c>
      <c r="B3" s="74" t="s">
        <v>42</v>
      </c>
      <c r="C3" s="74" t="s">
        <v>43</v>
      </c>
      <c r="D3" s="74" t="s">
        <v>44</v>
      </c>
      <c r="E3" s="81" t="s">
        <v>45</v>
      </c>
      <c r="F3" s="74" t="s">
        <v>46</v>
      </c>
      <c r="G3" s="74" t="s">
        <v>47</v>
      </c>
      <c r="H3" s="74"/>
      <c r="I3" s="74"/>
      <c r="J3" s="74"/>
      <c r="K3" s="74"/>
      <c r="L3" s="80"/>
      <c r="M3" s="80"/>
      <c r="N3" s="74" t="s">
        <v>48</v>
      </c>
      <c r="O3" s="74" t="s">
        <v>49</v>
      </c>
      <c r="P3" s="74" t="s">
        <v>50</v>
      </c>
      <c r="Q3" s="74" t="s">
        <v>51</v>
      </c>
      <c r="R3" s="74" t="s">
        <v>52</v>
      </c>
    </row>
    <row r="4" spans="1:18" ht="24.9" customHeight="1" x14ac:dyDescent="0.25">
      <c r="A4" s="74"/>
      <c r="B4" s="74"/>
      <c r="C4" s="74"/>
      <c r="D4" s="74"/>
      <c r="E4" s="81"/>
      <c r="F4" s="74"/>
      <c r="G4" s="74" t="s">
        <v>53</v>
      </c>
      <c r="H4" s="74" t="s">
        <v>54</v>
      </c>
      <c r="I4" s="74"/>
      <c r="J4" s="74"/>
      <c r="K4" s="74"/>
      <c r="L4" s="80"/>
      <c r="M4" s="80" t="s">
        <v>55</v>
      </c>
      <c r="N4" s="74"/>
      <c r="O4" s="74"/>
      <c r="P4" s="74"/>
      <c r="Q4" s="74"/>
      <c r="R4" s="74"/>
    </row>
    <row r="5" spans="1:18" ht="24.9" customHeight="1" x14ac:dyDescent="0.25">
      <c r="A5" s="74"/>
      <c r="B5" s="74"/>
      <c r="C5" s="74"/>
      <c r="D5" s="74"/>
      <c r="E5" s="81"/>
      <c r="F5" s="74"/>
      <c r="G5" s="74"/>
      <c r="H5" s="14" t="s">
        <v>56</v>
      </c>
      <c r="I5" s="14" t="s">
        <v>57</v>
      </c>
      <c r="J5" s="14" t="s">
        <v>58</v>
      </c>
      <c r="K5" s="14" t="s">
        <v>59</v>
      </c>
      <c r="L5" s="23" t="s">
        <v>60</v>
      </c>
      <c r="M5" s="80"/>
      <c r="N5" s="74"/>
      <c r="O5" s="74"/>
      <c r="P5" s="74"/>
      <c r="Q5" s="74"/>
      <c r="R5" s="74"/>
    </row>
    <row r="6" spans="1:18" s="1" customFormat="1" ht="68.099999999999994" customHeight="1" x14ac:dyDescent="0.25">
      <c r="A6" s="15">
        <v>1</v>
      </c>
      <c r="B6" s="16" t="s">
        <v>61</v>
      </c>
      <c r="C6" s="16" t="s">
        <v>62</v>
      </c>
      <c r="D6" s="17" t="s">
        <v>63</v>
      </c>
      <c r="E6" s="18" t="s">
        <v>64</v>
      </c>
      <c r="F6" s="17" t="s">
        <v>65</v>
      </c>
      <c r="G6" s="15">
        <f t="shared" ref="G6" si="0">H6+M6</f>
        <v>200</v>
      </c>
      <c r="H6" s="15">
        <f t="shared" ref="H6" si="1">SUM(I6:L6)</f>
        <v>200</v>
      </c>
      <c r="I6" s="24">
        <v>200</v>
      </c>
      <c r="J6" s="24"/>
      <c r="K6" s="24"/>
      <c r="L6" s="25"/>
      <c r="M6" s="25"/>
      <c r="N6" s="19" t="s">
        <v>66</v>
      </c>
      <c r="O6" s="19" t="s">
        <v>67</v>
      </c>
      <c r="P6" s="16" t="s">
        <v>68</v>
      </c>
      <c r="Q6" s="19" t="s">
        <v>69</v>
      </c>
      <c r="R6" s="24" t="s">
        <v>70</v>
      </c>
    </row>
    <row r="7" spans="1:18" s="1" customFormat="1" ht="50.1" customHeight="1" x14ac:dyDescent="0.25">
      <c r="A7" s="15">
        <v>2</v>
      </c>
      <c r="B7" s="16" t="s">
        <v>71</v>
      </c>
      <c r="C7" s="16" t="s">
        <v>72</v>
      </c>
      <c r="D7" s="17" t="s">
        <v>73</v>
      </c>
      <c r="E7" s="18" t="s">
        <v>74</v>
      </c>
      <c r="F7" s="17" t="s">
        <v>75</v>
      </c>
      <c r="G7" s="15">
        <f t="shared" ref="G7:G68" si="2">H7+M7</f>
        <v>389.14</v>
      </c>
      <c r="H7" s="15">
        <f t="shared" ref="H7:H68" si="3">SUM(I7:L7)</f>
        <v>389.14</v>
      </c>
      <c r="I7" s="24">
        <v>389.14</v>
      </c>
      <c r="J7" s="24"/>
      <c r="K7" s="24"/>
      <c r="L7" s="25"/>
      <c r="M7" s="25"/>
      <c r="N7" s="19" t="s">
        <v>66</v>
      </c>
      <c r="O7" s="19" t="s">
        <v>76</v>
      </c>
      <c r="P7" s="16" t="s">
        <v>68</v>
      </c>
      <c r="Q7" s="19" t="s">
        <v>69</v>
      </c>
      <c r="R7" s="27"/>
    </row>
    <row r="8" spans="1:18" s="1" customFormat="1" ht="50.1" customHeight="1" x14ac:dyDescent="0.25">
      <c r="A8" s="15">
        <v>3</v>
      </c>
      <c r="B8" s="16" t="s">
        <v>77</v>
      </c>
      <c r="C8" s="16" t="s">
        <v>72</v>
      </c>
      <c r="D8" s="17" t="s">
        <v>78</v>
      </c>
      <c r="E8" s="18" t="s">
        <v>74</v>
      </c>
      <c r="F8" s="17" t="s">
        <v>79</v>
      </c>
      <c r="G8" s="15">
        <f t="shared" si="2"/>
        <v>150</v>
      </c>
      <c r="H8" s="15">
        <f t="shared" si="3"/>
        <v>150</v>
      </c>
      <c r="I8" s="24">
        <v>150</v>
      </c>
      <c r="J8" s="24"/>
      <c r="K8" s="24"/>
      <c r="L8" s="25"/>
      <c r="M8" s="25"/>
      <c r="N8" s="19" t="s">
        <v>66</v>
      </c>
      <c r="O8" s="19" t="s">
        <v>80</v>
      </c>
      <c r="P8" s="19" t="s">
        <v>81</v>
      </c>
      <c r="Q8" s="19" t="s">
        <v>69</v>
      </c>
      <c r="R8" s="27"/>
    </row>
    <row r="9" spans="1:18" s="1" customFormat="1" ht="50.1" customHeight="1" x14ac:dyDescent="0.25">
      <c r="A9" s="15">
        <v>4</v>
      </c>
      <c r="B9" s="16" t="s">
        <v>82</v>
      </c>
      <c r="C9" s="16" t="s">
        <v>72</v>
      </c>
      <c r="D9" s="17" t="s">
        <v>83</v>
      </c>
      <c r="E9" s="18" t="s">
        <v>74</v>
      </c>
      <c r="F9" s="17" t="s">
        <v>84</v>
      </c>
      <c r="G9" s="15">
        <f t="shared" si="2"/>
        <v>300</v>
      </c>
      <c r="H9" s="15">
        <f t="shared" si="3"/>
        <v>300</v>
      </c>
      <c r="I9" s="24">
        <v>300</v>
      </c>
      <c r="J9" s="24"/>
      <c r="K9" s="24"/>
      <c r="L9" s="25"/>
      <c r="M9" s="25"/>
      <c r="N9" s="19" t="s">
        <v>66</v>
      </c>
      <c r="O9" s="19" t="s">
        <v>76</v>
      </c>
      <c r="P9" s="19" t="s">
        <v>81</v>
      </c>
      <c r="Q9" s="19" t="s">
        <v>69</v>
      </c>
      <c r="R9" s="27"/>
    </row>
    <row r="10" spans="1:18" s="1" customFormat="1" ht="50.1" customHeight="1" x14ac:dyDescent="0.25">
      <c r="A10" s="15">
        <v>5</v>
      </c>
      <c r="B10" s="16" t="s">
        <v>85</v>
      </c>
      <c r="C10" s="16" t="s">
        <v>86</v>
      </c>
      <c r="D10" s="17" t="s">
        <v>87</v>
      </c>
      <c r="E10" s="18" t="s">
        <v>64</v>
      </c>
      <c r="F10" s="17" t="s">
        <v>88</v>
      </c>
      <c r="G10" s="15">
        <f t="shared" si="2"/>
        <v>180</v>
      </c>
      <c r="H10" s="15">
        <f t="shared" si="3"/>
        <v>180</v>
      </c>
      <c r="I10" s="24">
        <v>180</v>
      </c>
      <c r="J10" s="17"/>
      <c r="K10" s="24"/>
      <c r="L10" s="25"/>
      <c r="M10" s="25"/>
      <c r="N10" s="19" t="s">
        <v>66</v>
      </c>
      <c r="O10" s="19" t="s">
        <v>67</v>
      </c>
      <c r="P10" s="16" t="s">
        <v>68</v>
      </c>
      <c r="Q10" s="19" t="s">
        <v>69</v>
      </c>
      <c r="R10" s="24" t="s">
        <v>89</v>
      </c>
    </row>
    <row r="11" spans="1:18" s="1" customFormat="1" ht="50.1" customHeight="1" x14ac:dyDescent="0.25">
      <c r="A11" s="15">
        <v>6</v>
      </c>
      <c r="B11" s="16" t="s">
        <v>90</v>
      </c>
      <c r="C11" s="16" t="s">
        <v>91</v>
      </c>
      <c r="D11" s="17" t="s">
        <v>92</v>
      </c>
      <c r="E11" s="18" t="s">
        <v>64</v>
      </c>
      <c r="F11" s="17" t="s">
        <v>93</v>
      </c>
      <c r="G11" s="15">
        <f t="shared" si="2"/>
        <v>140</v>
      </c>
      <c r="H11" s="15">
        <f t="shared" si="3"/>
        <v>140</v>
      </c>
      <c r="I11" s="24">
        <v>140</v>
      </c>
      <c r="J11" s="17"/>
      <c r="K11" s="24"/>
      <c r="L11" s="25"/>
      <c r="M11" s="25"/>
      <c r="N11" s="19" t="s">
        <v>66</v>
      </c>
      <c r="O11" s="19" t="s">
        <v>67</v>
      </c>
      <c r="P11" s="16" t="s">
        <v>68</v>
      </c>
      <c r="Q11" s="19" t="s">
        <v>69</v>
      </c>
      <c r="R11" s="24" t="s">
        <v>89</v>
      </c>
    </row>
    <row r="12" spans="1:18" s="1" customFormat="1" ht="50.1" customHeight="1" x14ac:dyDescent="0.25">
      <c r="A12" s="15">
        <v>7</v>
      </c>
      <c r="B12" s="16" t="s">
        <v>94</v>
      </c>
      <c r="C12" s="16" t="s">
        <v>95</v>
      </c>
      <c r="D12" s="17" t="s">
        <v>96</v>
      </c>
      <c r="E12" s="18" t="s">
        <v>64</v>
      </c>
      <c r="F12" s="17" t="s">
        <v>97</v>
      </c>
      <c r="G12" s="15">
        <f t="shared" si="2"/>
        <v>105</v>
      </c>
      <c r="H12" s="15">
        <f t="shared" si="3"/>
        <v>105</v>
      </c>
      <c r="I12" s="24">
        <v>105</v>
      </c>
      <c r="J12" s="17"/>
      <c r="K12" s="24"/>
      <c r="L12" s="25"/>
      <c r="M12" s="25"/>
      <c r="N12" s="19" t="s">
        <v>66</v>
      </c>
      <c r="O12" s="19" t="s">
        <v>67</v>
      </c>
      <c r="P12" s="16" t="s">
        <v>68</v>
      </c>
      <c r="Q12" s="19" t="s">
        <v>69</v>
      </c>
      <c r="R12" s="24" t="s">
        <v>89</v>
      </c>
    </row>
    <row r="13" spans="1:18" s="1" customFormat="1" ht="50.1" customHeight="1" x14ac:dyDescent="0.25">
      <c r="A13" s="15">
        <v>8</v>
      </c>
      <c r="B13" s="16" t="s">
        <v>98</v>
      </c>
      <c r="C13" s="16" t="s">
        <v>99</v>
      </c>
      <c r="D13" s="17" t="s">
        <v>100</v>
      </c>
      <c r="E13" s="18" t="s">
        <v>64</v>
      </c>
      <c r="F13" s="17" t="s">
        <v>101</v>
      </c>
      <c r="G13" s="15">
        <f t="shared" si="2"/>
        <v>80</v>
      </c>
      <c r="H13" s="15">
        <f t="shared" si="3"/>
        <v>80</v>
      </c>
      <c r="I13" s="24">
        <v>80</v>
      </c>
      <c r="J13" s="17"/>
      <c r="K13" s="24"/>
      <c r="L13" s="25"/>
      <c r="M13" s="25"/>
      <c r="N13" s="19" t="s">
        <v>66</v>
      </c>
      <c r="O13" s="19" t="s">
        <v>67</v>
      </c>
      <c r="P13" s="16" t="s">
        <v>68</v>
      </c>
      <c r="Q13" s="19" t="s">
        <v>69</v>
      </c>
      <c r="R13" s="24" t="s">
        <v>89</v>
      </c>
    </row>
    <row r="14" spans="1:18" s="1" customFormat="1" ht="50.1" customHeight="1" x14ac:dyDescent="0.25">
      <c r="A14" s="15">
        <v>9</v>
      </c>
      <c r="B14" s="16" t="s">
        <v>102</v>
      </c>
      <c r="C14" s="16" t="s">
        <v>103</v>
      </c>
      <c r="D14" s="17" t="s">
        <v>104</v>
      </c>
      <c r="E14" s="18" t="s">
        <v>64</v>
      </c>
      <c r="F14" s="17" t="s">
        <v>105</v>
      </c>
      <c r="G14" s="15">
        <f t="shared" si="2"/>
        <v>175</v>
      </c>
      <c r="H14" s="15">
        <f t="shared" si="3"/>
        <v>175</v>
      </c>
      <c r="I14" s="24">
        <v>175</v>
      </c>
      <c r="J14" s="17"/>
      <c r="K14" s="24"/>
      <c r="L14" s="25"/>
      <c r="M14" s="25"/>
      <c r="N14" s="19" t="s">
        <v>66</v>
      </c>
      <c r="O14" s="19" t="s">
        <v>67</v>
      </c>
      <c r="P14" s="16" t="s">
        <v>68</v>
      </c>
      <c r="Q14" s="19" t="s">
        <v>69</v>
      </c>
      <c r="R14" s="24" t="s">
        <v>89</v>
      </c>
    </row>
    <row r="15" spans="1:18" s="1" customFormat="1" ht="50.1" customHeight="1" x14ac:dyDescent="0.25">
      <c r="A15" s="15">
        <v>10</v>
      </c>
      <c r="B15" s="16" t="s">
        <v>106</v>
      </c>
      <c r="C15" s="16" t="s">
        <v>107</v>
      </c>
      <c r="D15" s="17" t="s">
        <v>108</v>
      </c>
      <c r="E15" s="18" t="s">
        <v>64</v>
      </c>
      <c r="F15" s="17" t="s">
        <v>109</v>
      </c>
      <c r="G15" s="15">
        <f t="shared" si="2"/>
        <v>75</v>
      </c>
      <c r="H15" s="15">
        <f t="shared" si="3"/>
        <v>75</v>
      </c>
      <c r="I15" s="24">
        <v>75</v>
      </c>
      <c r="J15" s="17"/>
      <c r="K15" s="24"/>
      <c r="L15" s="25"/>
      <c r="M15" s="25"/>
      <c r="N15" s="19" t="s">
        <v>66</v>
      </c>
      <c r="O15" s="19" t="s">
        <v>67</v>
      </c>
      <c r="P15" s="16" t="s">
        <v>68</v>
      </c>
      <c r="Q15" s="19" t="s">
        <v>69</v>
      </c>
      <c r="R15" s="24" t="s">
        <v>89</v>
      </c>
    </row>
    <row r="16" spans="1:18" s="1" customFormat="1" ht="50.1" customHeight="1" x14ac:dyDescent="0.25">
      <c r="A16" s="15">
        <v>11</v>
      </c>
      <c r="B16" s="16" t="s">
        <v>110</v>
      </c>
      <c r="C16" s="16" t="s">
        <v>111</v>
      </c>
      <c r="D16" s="17" t="s">
        <v>112</v>
      </c>
      <c r="E16" s="18" t="s">
        <v>64</v>
      </c>
      <c r="F16" s="17" t="s">
        <v>113</v>
      </c>
      <c r="G16" s="15">
        <f t="shared" si="2"/>
        <v>75</v>
      </c>
      <c r="H16" s="15">
        <f t="shared" si="3"/>
        <v>75</v>
      </c>
      <c r="I16" s="24">
        <v>75</v>
      </c>
      <c r="J16" s="17"/>
      <c r="K16" s="24"/>
      <c r="L16" s="25"/>
      <c r="M16" s="25"/>
      <c r="N16" s="19" t="s">
        <v>66</v>
      </c>
      <c r="O16" s="19" t="s">
        <v>67</v>
      </c>
      <c r="P16" s="16" t="s">
        <v>68</v>
      </c>
      <c r="Q16" s="19" t="s">
        <v>69</v>
      </c>
      <c r="R16" s="24" t="s">
        <v>89</v>
      </c>
    </row>
    <row r="17" spans="1:40" s="1" customFormat="1" ht="50.1" customHeight="1" x14ac:dyDescent="0.25">
      <c r="A17" s="15">
        <v>12</v>
      </c>
      <c r="B17" s="16" t="s">
        <v>114</v>
      </c>
      <c r="C17" s="16" t="s">
        <v>115</v>
      </c>
      <c r="D17" s="17" t="s">
        <v>116</v>
      </c>
      <c r="E17" s="18" t="s">
        <v>64</v>
      </c>
      <c r="F17" s="17" t="s">
        <v>117</v>
      </c>
      <c r="G17" s="15">
        <f t="shared" si="2"/>
        <v>125</v>
      </c>
      <c r="H17" s="15">
        <f t="shared" si="3"/>
        <v>125</v>
      </c>
      <c r="I17" s="24">
        <v>125</v>
      </c>
      <c r="J17" s="17"/>
      <c r="K17" s="24"/>
      <c r="L17" s="25"/>
      <c r="M17" s="25"/>
      <c r="N17" s="19" t="s">
        <v>66</v>
      </c>
      <c r="O17" s="19" t="s">
        <v>67</v>
      </c>
      <c r="P17" s="16" t="s">
        <v>68</v>
      </c>
      <c r="Q17" s="19" t="s">
        <v>69</v>
      </c>
      <c r="R17" s="24" t="s">
        <v>89</v>
      </c>
    </row>
    <row r="18" spans="1:40" s="1" customFormat="1" ht="50.1" customHeight="1" x14ac:dyDescent="0.25">
      <c r="A18" s="15">
        <v>13</v>
      </c>
      <c r="B18" s="16" t="s">
        <v>118</v>
      </c>
      <c r="C18" s="16" t="s">
        <v>119</v>
      </c>
      <c r="D18" s="17" t="s">
        <v>120</v>
      </c>
      <c r="E18" s="18" t="s">
        <v>64</v>
      </c>
      <c r="F18" s="17" t="s">
        <v>121</v>
      </c>
      <c r="G18" s="15">
        <f t="shared" si="2"/>
        <v>180</v>
      </c>
      <c r="H18" s="15">
        <f t="shared" si="3"/>
        <v>180</v>
      </c>
      <c r="I18" s="24">
        <v>72.3</v>
      </c>
      <c r="J18" s="17">
        <v>107.7</v>
      </c>
      <c r="K18" s="24"/>
      <c r="L18" s="25"/>
      <c r="M18" s="25"/>
      <c r="N18" s="19" t="s">
        <v>66</v>
      </c>
      <c r="O18" s="19" t="s">
        <v>67</v>
      </c>
      <c r="P18" s="16" t="s">
        <v>68</v>
      </c>
      <c r="Q18" s="19" t="s">
        <v>69</v>
      </c>
      <c r="R18" s="24" t="s">
        <v>89</v>
      </c>
    </row>
    <row r="19" spans="1:40" s="1" customFormat="1" ht="63" customHeight="1" x14ac:dyDescent="0.25">
      <c r="A19" s="15">
        <v>14</v>
      </c>
      <c r="B19" s="16" t="s">
        <v>122</v>
      </c>
      <c r="C19" s="16" t="s">
        <v>72</v>
      </c>
      <c r="D19" s="17" t="s">
        <v>123</v>
      </c>
      <c r="E19" s="18" t="s">
        <v>124</v>
      </c>
      <c r="F19" s="17" t="s">
        <v>125</v>
      </c>
      <c r="G19" s="15">
        <f t="shared" si="2"/>
        <v>310</v>
      </c>
      <c r="H19" s="15">
        <f t="shared" si="3"/>
        <v>310</v>
      </c>
      <c r="I19" s="24">
        <v>310</v>
      </c>
      <c r="J19" s="24"/>
      <c r="K19" s="24"/>
      <c r="L19" s="25"/>
      <c r="M19" s="25"/>
      <c r="N19" s="19" t="s">
        <v>126</v>
      </c>
      <c r="O19" s="19" t="s">
        <v>127</v>
      </c>
      <c r="P19" s="16" t="s">
        <v>68</v>
      </c>
      <c r="Q19" s="19" t="s">
        <v>69</v>
      </c>
      <c r="R19" s="27"/>
    </row>
    <row r="20" spans="1:40" s="1" customFormat="1" ht="207" customHeight="1" x14ac:dyDescent="0.25">
      <c r="A20" s="15">
        <v>15</v>
      </c>
      <c r="B20" s="16" t="s">
        <v>128</v>
      </c>
      <c r="C20" s="16" t="s">
        <v>129</v>
      </c>
      <c r="D20" s="17" t="s">
        <v>130</v>
      </c>
      <c r="E20" s="18" t="s">
        <v>124</v>
      </c>
      <c r="F20" s="17" t="s">
        <v>131</v>
      </c>
      <c r="G20" s="15">
        <f t="shared" si="2"/>
        <v>208.28</v>
      </c>
      <c r="H20" s="15">
        <f t="shared" si="3"/>
        <v>208.28</v>
      </c>
      <c r="I20" s="24">
        <v>208.28</v>
      </c>
      <c r="J20" s="24"/>
      <c r="K20" s="24"/>
      <c r="L20" s="25"/>
      <c r="M20" s="25"/>
      <c r="N20" s="19" t="s">
        <v>126</v>
      </c>
      <c r="O20" s="19" t="s">
        <v>132</v>
      </c>
      <c r="P20" s="16" t="s">
        <v>68</v>
      </c>
      <c r="Q20" s="19" t="s">
        <v>69</v>
      </c>
      <c r="R20" s="27"/>
    </row>
    <row r="21" spans="1:40" s="1" customFormat="1" ht="113.1" customHeight="1" x14ac:dyDescent="0.25">
      <c r="A21" s="15">
        <v>16</v>
      </c>
      <c r="B21" s="16" t="s">
        <v>133</v>
      </c>
      <c r="C21" s="16" t="s">
        <v>72</v>
      </c>
      <c r="D21" s="17" t="s">
        <v>134</v>
      </c>
      <c r="E21" s="18" t="s">
        <v>124</v>
      </c>
      <c r="F21" s="17" t="s">
        <v>135</v>
      </c>
      <c r="G21" s="15">
        <f t="shared" si="2"/>
        <v>250</v>
      </c>
      <c r="H21" s="15">
        <f t="shared" si="3"/>
        <v>250</v>
      </c>
      <c r="I21" s="24">
        <v>250</v>
      </c>
      <c r="J21" s="24"/>
      <c r="K21" s="24"/>
      <c r="L21" s="25"/>
      <c r="M21" s="25"/>
      <c r="N21" s="19" t="s">
        <v>126</v>
      </c>
      <c r="O21" s="19" t="s">
        <v>76</v>
      </c>
      <c r="P21" s="16" t="s">
        <v>68</v>
      </c>
      <c r="Q21" s="19" t="s">
        <v>69</v>
      </c>
      <c r="R21" s="27"/>
    </row>
    <row r="22" spans="1:40" s="1" customFormat="1" ht="60" customHeight="1" x14ac:dyDescent="0.25">
      <c r="A22" s="15">
        <v>17</v>
      </c>
      <c r="B22" s="16" t="s">
        <v>136</v>
      </c>
      <c r="C22" s="19" t="s">
        <v>72</v>
      </c>
      <c r="D22" s="17" t="s">
        <v>137</v>
      </c>
      <c r="E22" s="18" t="s">
        <v>74</v>
      </c>
      <c r="F22" s="17" t="s">
        <v>138</v>
      </c>
      <c r="G22" s="15">
        <f t="shared" si="2"/>
        <v>150</v>
      </c>
      <c r="H22" s="15">
        <f t="shared" si="3"/>
        <v>150</v>
      </c>
      <c r="I22" s="24">
        <v>150</v>
      </c>
      <c r="J22" s="24"/>
      <c r="K22" s="24"/>
      <c r="L22" s="25"/>
      <c r="M22" s="25"/>
      <c r="N22" s="19" t="s">
        <v>139</v>
      </c>
      <c r="O22" s="19" t="s">
        <v>127</v>
      </c>
      <c r="P22" s="19" t="s">
        <v>81</v>
      </c>
      <c r="Q22" s="19" t="s">
        <v>69</v>
      </c>
      <c r="R22" s="27"/>
    </row>
    <row r="23" spans="1:40" s="1" customFormat="1" ht="60" customHeight="1" x14ac:dyDescent="0.25">
      <c r="A23" s="15">
        <v>18</v>
      </c>
      <c r="B23" s="16" t="s">
        <v>140</v>
      </c>
      <c r="C23" s="19" t="s">
        <v>72</v>
      </c>
      <c r="D23" s="17" t="s">
        <v>141</v>
      </c>
      <c r="E23" s="18" t="s">
        <v>74</v>
      </c>
      <c r="F23" s="17" t="s">
        <v>142</v>
      </c>
      <c r="G23" s="15">
        <f t="shared" si="2"/>
        <v>800</v>
      </c>
      <c r="H23" s="15">
        <f t="shared" si="3"/>
        <v>800</v>
      </c>
      <c r="I23" s="24">
        <v>800</v>
      </c>
      <c r="J23" s="24"/>
      <c r="K23" s="24"/>
      <c r="L23" s="25"/>
      <c r="M23" s="25"/>
      <c r="N23" s="19" t="s">
        <v>139</v>
      </c>
      <c r="O23" s="19" t="s">
        <v>127</v>
      </c>
      <c r="P23" s="19" t="s">
        <v>81</v>
      </c>
      <c r="Q23" s="19" t="s">
        <v>69</v>
      </c>
      <c r="R23" s="27"/>
    </row>
    <row r="24" spans="1:40" s="1" customFormat="1" ht="60" customHeight="1" x14ac:dyDescent="0.25">
      <c r="A24" s="15">
        <v>19</v>
      </c>
      <c r="B24" s="16" t="s">
        <v>143</v>
      </c>
      <c r="C24" s="16" t="s">
        <v>144</v>
      </c>
      <c r="D24" s="17" t="s">
        <v>145</v>
      </c>
      <c r="E24" s="18" t="s">
        <v>74</v>
      </c>
      <c r="F24" s="17" t="s">
        <v>146</v>
      </c>
      <c r="G24" s="15">
        <f t="shared" si="2"/>
        <v>97.71</v>
      </c>
      <c r="H24" s="15">
        <f t="shared" si="3"/>
        <v>97.71</v>
      </c>
      <c r="I24" s="24"/>
      <c r="J24" s="24">
        <v>97.71</v>
      </c>
      <c r="K24" s="24"/>
      <c r="L24" s="25"/>
      <c r="M24" s="25"/>
      <c r="N24" s="19" t="s">
        <v>147</v>
      </c>
      <c r="O24" s="19" t="s">
        <v>67</v>
      </c>
      <c r="P24" s="16" t="s">
        <v>68</v>
      </c>
      <c r="Q24" s="19" t="s">
        <v>69</v>
      </c>
      <c r="R24" s="27"/>
      <c r="U24" s="2"/>
      <c r="V24" s="2"/>
      <c r="W24" s="2"/>
      <c r="X24" s="2"/>
      <c r="Y24" s="2"/>
      <c r="Z24" s="2"/>
      <c r="AA24" s="2"/>
      <c r="AB24" s="2"/>
      <c r="AC24" s="2"/>
      <c r="AD24" s="2"/>
      <c r="AE24" s="2"/>
      <c r="AF24" s="2"/>
      <c r="AG24" s="2"/>
      <c r="AH24" s="2"/>
      <c r="AI24" s="2"/>
      <c r="AJ24" s="2"/>
      <c r="AK24" s="2"/>
      <c r="AL24" s="2"/>
      <c r="AM24" s="2"/>
      <c r="AN24" s="2"/>
    </row>
    <row r="25" spans="1:40" s="1" customFormat="1" ht="176.1" customHeight="1" x14ac:dyDescent="0.25">
      <c r="A25" s="15">
        <v>20</v>
      </c>
      <c r="B25" s="16" t="s">
        <v>148</v>
      </c>
      <c r="C25" s="16" t="s">
        <v>149</v>
      </c>
      <c r="D25" s="17" t="s">
        <v>150</v>
      </c>
      <c r="E25" s="18" t="s">
        <v>74</v>
      </c>
      <c r="F25" s="17" t="s">
        <v>151</v>
      </c>
      <c r="G25" s="15">
        <f t="shared" si="2"/>
        <v>111.91</v>
      </c>
      <c r="H25" s="15">
        <f t="shared" si="3"/>
        <v>111.91</v>
      </c>
      <c r="I25" s="24"/>
      <c r="J25" s="24">
        <v>111.91</v>
      </c>
      <c r="K25" s="24"/>
      <c r="L25" s="25"/>
      <c r="M25" s="25"/>
      <c r="N25" s="19" t="s">
        <v>147</v>
      </c>
      <c r="O25" s="19" t="s">
        <v>67</v>
      </c>
      <c r="P25" s="16" t="s">
        <v>68</v>
      </c>
      <c r="Q25" s="19" t="s">
        <v>69</v>
      </c>
      <c r="R25" s="24" t="s">
        <v>89</v>
      </c>
      <c r="U25" s="2"/>
      <c r="V25" s="2"/>
      <c r="W25" s="2"/>
      <c r="X25" s="2"/>
      <c r="Y25" s="2"/>
      <c r="Z25" s="2"/>
      <c r="AA25" s="2"/>
      <c r="AB25" s="2"/>
      <c r="AC25" s="2"/>
      <c r="AD25" s="2"/>
      <c r="AE25" s="2"/>
      <c r="AF25" s="2"/>
    </row>
    <row r="26" spans="1:40" s="1" customFormat="1" ht="75.900000000000006" customHeight="1" x14ac:dyDescent="0.25">
      <c r="A26" s="15">
        <v>21</v>
      </c>
      <c r="B26" s="16" t="s">
        <v>152</v>
      </c>
      <c r="C26" s="16" t="s">
        <v>153</v>
      </c>
      <c r="D26" s="17" t="s">
        <v>154</v>
      </c>
      <c r="E26" s="18" t="s">
        <v>74</v>
      </c>
      <c r="F26" s="17" t="s">
        <v>155</v>
      </c>
      <c r="G26" s="15">
        <f t="shared" si="2"/>
        <v>115.43</v>
      </c>
      <c r="H26" s="15">
        <f t="shared" si="3"/>
        <v>115.43</v>
      </c>
      <c r="I26" s="24"/>
      <c r="J26" s="24">
        <v>115.43</v>
      </c>
      <c r="K26" s="24"/>
      <c r="L26" s="25"/>
      <c r="M26" s="25"/>
      <c r="N26" s="19" t="s">
        <v>147</v>
      </c>
      <c r="O26" s="19" t="s">
        <v>67</v>
      </c>
      <c r="P26" s="16" t="s">
        <v>68</v>
      </c>
      <c r="Q26" s="19" t="s">
        <v>69</v>
      </c>
      <c r="R26" s="24" t="s">
        <v>89</v>
      </c>
      <c r="U26" s="2"/>
      <c r="V26" s="2"/>
      <c r="W26" s="2"/>
      <c r="X26" s="2"/>
      <c r="Y26" s="2"/>
      <c r="Z26" s="2"/>
      <c r="AA26" s="2"/>
      <c r="AB26" s="2"/>
      <c r="AC26" s="2"/>
      <c r="AD26" s="2"/>
      <c r="AE26" s="2"/>
      <c r="AF26" s="2"/>
    </row>
    <row r="27" spans="1:40" s="1" customFormat="1" ht="75.900000000000006" customHeight="1" x14ac:dyDescent="0.25">
      <c r="A27" s="15">
        <v>22</v>
      </c>
      <c r="B27" s="16" t="s">
        <v>156</v>
      </c>
      <c r="C27" s="16" t="s">
        <v>157</v>
      </c>
      <c r="D27" s="17" t="s">
        <v>158</v>
      </c>
      <c r="E27" s="18" t="s">
        <v>74</v>
      </c>
      <c r="F27" s="17" t="s">
        <v>159</v>
      </c>
      <c r="G27" s="15">
        <f t="shared" si="2"/>
        <v>152.56</v>
      </c>
      <c r="H27" s="15">
        <f t="shared" si="3"/>
        <v>152.56</v>
      </c>
      <c r="I27" s="24"/>
      <c r="J27" s="24">
        <v>152.56</v>
      </c>
      <c r="K27" s="24"/>
      <c r="L27" s="25"/>
      <c r="M27" s="25"/>
      <c r="N27" s="19" t="s">
        <v>147</v>
      </c>
      <c r="O27" s="19" t="s">
        <v>67</v>
      </c>
      <c r="P27" s="16" t="s">
        <v>68</v>
      </c>
      <c r="Q27" s="19" t="s">
        <v>69</v>
      </c>
      <c r="R27" s="24" t="s">
        <v>89</v>
      </c>
      <c r="U27" s="2"/>
      <c r="V27" s="2"/>
      <c r="W27" s="2"/>
      <c r="X27" s="2"/>
      <c r="Y27" s="2"/>
      <c r="Z27" s="2"/>
      <c r="AA27" s="2"/>
      <c r="AB27" s="2"/>
      <c r="AC27" s="2"/>
      <c r="AD27" s="2"/>
      <c r="AE27" s="2"/>
      <c r="AF27" s="2"/>
    </row>
    <row r="28" spans="1:40" s="1" customFormat="1" ht="75.900000000000006" customHeight="1" x14ac:dyDescent="0.25">
      <c r="A28" s="15">
        <v>23</v>
      </c>
      <c r="B28" s="16" t="s">
        <v>160</v>
      </c>
      <c r="C28" s="16" t="s">
        <v>161</v>
      </c>
      <c r="D28" s="17" t="s">
        <v>162</v>
      </c>
      <c r="E28" s="18" t="s">
        <v>74</v>
      </c>
      <c r="F28" s="17" t="s">
        <v>163</v>
      </c>
      <c r="G28" s="15">
        <f t="shared" si="2"/>
        <v>478.84</v>
      </c>
      <c r="H28" s="15">
        <f t="shared" si="3"/>
        <v>478.84</v>
      </c>
      <c r="I28" s="24"/>
      <c r="J28" s="24">
        <v>478.84</v>
      </c>
      <c r="K28" s="24"/>
      <c r="L28" s="25"/>
      <c r="M28" s="25"/>
      <c r="N28" s="19" t="s">
        <v>147</v>
      </c>
      <c r="O28" s="19" t="s">
        <v>67</v>
      </c>
      <c r="P28" s="16" t="s">
        <v>68</v>
      </c>
      <c r="Q28" s="19" t="s">
        <v>69</v>
      </c>
      <c r="R28" s="24" t="s">
        <v>89</v>
      </c>
      <c r="U28" s="2"/>
      <c r="V28" s="2"/>
      <c r="W28" s="2"/>
      <c r="X28" s="2"/>
      <c r="Y28" s="2"/>
      <c r="Z28" s="2"/>
      <c r="AA28" s="2"/>
      <c r="AB28" s="2"/>
      <c r="AC28" s="2"/>
      <c r="AD28" s="2"/>
      <c r="AE28" s="2"/>
      <c r="AF28" s="2"/>
    </row>
    <row r="29" spans="1:40" s="1" customFormat="1" ht="117.9" customHeight="1" x14ac:dyDescent="0.25">
      <c r="A29" s="15">
        <v>24</v>
      </c>
      <c r="B29" s="16" t="s">
        <v>164</v>
      </c>
      <c r="C29" s="16" t="s">
        <v>165</v>
      </c>
      <c r="D29" s="17" t="s">
        <v>166</v>
      </c>
      <c r="E29" s="18" t="s">
        <v>74</v>
      </c>
      <c r="F29" s="17" t="s">
        <v>167</v>
      </c>
      <c r="G29" s="15">
        <f t="shared" si="2"/>
        <v>100.64</v>
      </c>
      <c r="H29" s="15">
        <f t="shared" si="3"/>
        <v>100.64</v>
      </c>
      <c r="I29" s="24"/>
      <c r="J29" s="24">
        <v>100.64</v>
      </c>
      <c r="K29" s="24"/>
      <c r="L29" s="25"/>
      <c r="M29" s="25"/>
      <c r="N29" s="19" t="s">
        <v>147</v>
      </c>
      <c r="O29" s="19" t="s">
        <v>67</v>
      </c>
      <c r="P29" s="16" t="s">
        <v>68</v>
      </c>
      <c r="Q29" s="19" t="s">
        <v>69</v>
      </c>
      <c r="R29" s="24" t="s">
        <v>70</v>
      </c>
      <c r="U29" s="2"/>
      <c r="V29" s="2"/>
      <c r="W29" s="2"/>
      <c r="X29" s="2"/>
      <c r="Y29" s="2"/>
      <c r="Z29" s="2"/>
      <c r="AA29" s="2"/>
      <c r="AB29" s="2"/>
      <c r="AC29" s="2"/>
      <c r="AD29" s="2"/>
      <c r="AE29" s="2"/>
      <c r="AF29" s="2"/>
    </row>
    <row r="30" spans="1:40" s="1" customFormat="1" ht="128.1" customHeight="1" x14ac:dyDescent="0.25">
      <c r="A30" s="15">
        <v>25</v>
      </c>
      <c r="B30" s="16" t="s">
        <v>168</v>
      </c>
      <c r="C30" s="16" t="s">
        <v>169</v>
      </c>
      <c r="D30" s="17" t="s">
        <v>170</v>
      </c>
      <c r="E30" s="18" t="s">
        <v>74</v>
      </c>
      <c r="F30" s="17" t="s">
        <v>171</v>
      </c>
      <c r="G30" s="15">
        <f t="shared" si="2"/>
        <v>240</v>
      </c>
      <c r="H30" s="15">
        <f t="shared" si="3"/>
        <v>240</v>
      </c>
      <c r="I30" s="24"/>
      <c r="J30" s="24">
        <v>240</v>
      </c>
      <c r="K30" s="24"/>
      <c r="L30" s="25"/>
      <c r="M30" s="25"/>
      <c r="N30" s="19" t="s">
        <v>147</v>
      </c>
      <c r="O30" s="19" t="s">
        <v>67</v>
      </c>
      <c r="P30" s="16" t="s">
        <v>68</v>
      </c>
      <c r="Q30" s="19" t="s">
        <v>69</v>
      </c>
      <c r="R30" s="24" t="s">
        <v>89</v>
      </c>
      <c r="U30" s="2"/>
      <c r="V30" s="2"/>
      <c r="W30" s="2"/>
      <c r="X30" s="2"/>
      <c r="Y30" s="2"/>
      <c r="Z30" s="2"/>
      <c r="AA30" s="2"/>
      <c r="AB30" s="2"/>
      <c r="AC30" s="2"/>
      <c r="AD30" s="2"/>
      <c r="AE30" s="2"/>
      <c r="AF30" s="2"/>
    </row>
    <row r="31" spans="1:40" s="1" customFormat="1" ht="113.1" customHeight="1" x14ac:dyDescent="0.25">
      <c r="A31" s="15">
        <v>26</v>
      </c>
      <c r="B31" s="16" t="s">
        <v>156</v>
      </c>
      <c r="C31" s="16" t="s">
        <v>157</v>
      </c>
      <c r="D31" s="17" t="s">
        <v>172</v>
      </c>
      <c r="E31" s="18" t="s">
        <v>74</v>
      </c>
      <c r="F31" s="17" t="s">
        <v>173</v>
      </c>
      <c r="G31" s="15">
        <f t="shared" si="2"/>
        <v>70</v>
      </c>
      <c r="H31" s="15">
        <f t="shared" si="3"/>
        <v>70</v>
      </c>
      <c r="I31" s="24"/>
      <c r="J31" s="24">
        <v>70</v>
      </c>
      <c r="K31" s="24"/>
      <c r="L31" s="25"/>
      <c r="M31" s="25"/>
      <c r="N31" s="19" t="s">
        <v>147</v>
      </c>
      <c r="O31" s="19" t="s">
        <v>67</v>
      </c>
      <c r="P31" s="16" t="s">
        <v>68</v>
      </c>
      <c r="Q31" s="19" t="s">
        <v>69</v>
      </c>
      <c r="R31" s="24" t="s">
        <v>89</v>
      </c>
      <c r="U31" s="2"/>
      <c r="V31" s="2"/>
      <c r="W31" s="2"/>
      <c r="X31" s="2"/>
      <c r="Y31" s="2"/>
      <c r="Z31" s="2"/>
      <c r="AA31" s="2"/>
      <c r="AB31" s="2"/>
      <c r="AC31" s="2"/>
      <c r="AD31" s="2"/>
      <c r="AE31" s="2"/>
      <c r="AF31" s="2"/>
    </row>
    <row r="32" spans="1:40" s="2" customFormat="1" ht="119.1" customHeight="1" x14ac:dyDescent="0.25">
      <c r="A32" s="15">
        <v>27</v>
      </c>
      <c r="B32" s="16" t="s">
        <v>174</v>
      </c>
      <c r="C32" s="16" t="s">
        <v>175</v>
      </c>
      <c r="D32" s="16" t="s">
        <v>176</v>
      </c>
      <c r="E32" s="18" t="s">
        <v>177</v>
      </c>
      <c r="F32" s="16" t="s">
        <v>178</v>
      </c>
      <c r="G32" s="15">
        <f t="shared" si="2"/>
        <v>1000</v>
      </c>
      <c r="H32" s="15">
        <f t="shared" si="3"/>
        <v>1000</v>
      </c>
      <c r="I32" s="19">
        <v>1000</v>
      </c>
      <c r="J32" s="19"/>
      <c r="K32" s="19"/>
      <c r="L32" s="26"/>
      <c r="M32" s="26"/>
      <c r="N32" s="19" t="s">
        <v>179</v>
      </c>
      <c r="O32" s="19" t="s">
        <v>180</v>
      </c>
      <c r="P32" s="16" t="s">
        <v>68</v>
      </c>
      <c r="Q32" s="19" t="s">
        <v>69</v>
      </c>
      <c r="R32" s="19" t="s">
        <v>70</v>
      </c>
      <c r="S32" s="1"/>
      <c r="T32" s="1"/>
    </row>
    <row r="33" spans="1:20" s="2" customFormat="1" ht="237.9" customHeight="1" x14ac:dyDescent="0.25">
      <c r="A33" s="15">
        <v>28</v>
      </c>
      <c r="B33" s="16" t="s">
        <v>181</v>
      </c>
      <c r="C33" s="16" t="s">
        <v>182</v>
      </c>
      <c r="D33" s="16" t="s">
        <v>183</v>
      </c>
      <c r="E33" s="18" t="s">
        <v>74</v>
      </c>
      <c r="F33" s="16" t="s">
        <v>184</v>
      </c>
      <c r="G33" s="15">
        <f t="shared" si="2"/>
        <v>600</v>
      </c>
      <c r="H33" s="15">
        <f t="shared" si="3"/>
        <v>600</v>
      </c>
      <c r="I33" s="19">
        <v>600</v>
      </c>
      <c r="J33" s="19"/>
      <c r="K33" s="19"/>
      <c r="L33" s="26"/>
      <c r="M33" s="26"/>
      <c r="N33" s="19" t="s">
        <v>179</v>
      </c>
      <c r="O33" s="19" t="s">
        <v>180</v>
      </c>
      <c r="P33" s="16" t="s">
        <v>68</v>
      </c>
      <c r="Q33" s="19" t="s">
        <v>69</v>
      </c>
      <c r="R33" s="28"/>
      <c r="S33" s="1"/>
      <c r="T33" s="1"/>
    </row>
    <row r="34" spans="1:20" s="1" customFormat="1" ht="47.1" customHeight="1" x14ac:dyDescent="0.25">
      <c r="A34" s="15">
        <v>29</v>
      </c>
      <c r="B34" s="16" t="s">
        <v>185</v>
      </c>
      <c r="C34" s="16" t="s">
        <v>72</v>
      </c>
      <c r="D34" s="17" t="s">
        <v>186</v>
      </c>
      <c r="E34" s="18" t="s">
        <v>74</v>
      </c>
      <c r="F34" s="17" t="s">
        <v>187</v>
      </c>
      <c r="G34" s="15">
        <f t="shared" si="2"/>
        <v>648.87620000000004</v>
      </c>
      <c r="H34" s="15">
        <f t="shared" si="3"/>
        <v>648.87620000000004</v>
      </c>
      <c r="I34" s="24">
        <v>648.87620000000004</v>
      </c>
      <c r="J34" s="24"/>
      <c r="K34" s="24"/>
      <c r="L34" s="25"/>
      <c r="M34" s="25"/>
      <c r="N34" s="19" t="s">
        <v>179</v>
      </c>
      <c r="O34" s="19" t="s">
        <v>127</v>
      </c>
      <c r="P34" s="16" t="s">
        <v>68</v>
      </c>
      <c r="Q34" s="19" t="s">
        <v>69</v>
      </c>
      <c r="R34" s="27"/>
    </row>
    <row r="35" spans="1:20" s="1" customFormat="1" ht="47.1" customHeight="1" x14ac:dyDescent="0.25">
      <c r="A35" s="15">
        <v>30</v>
      </c>
      <c r="B35" s="16" t="s">
        <v>188</v>
      </c>
      <c r="C35" s="16" t="s">
        <v>189</v>
      </c>
      <c r="D35" s="17" t="s">
        <v>190</v>
      </c>
      <c r="E35" s="18" t="s">
        <v>74</v>
      </c>
      <c r="F35" s="17" t="s">
        <v>191</v>
      </c>
      <c r="G35" s="15">
        <f t="shared" si="2"/>
        <v>70.5</v>
      </c>
      <c r="H35" s="15">
        <f t="shared" si="3"/>
        <v>70.5</v>
      </c>
      <c r="I35" s="24">
        <v>70.5</v>
      </c>
      <c r="J35" s="24"/>
      <c r="K35" s="24"/>
      <c r="L35" s="25"/>
      <c r="M35" s="25"/>
      <c r="N35" s="19" t="s">
        <v>192</v>
      </c>
      <c r="O35" s="19" t="s">
        <v>132</v>
      </c>
      <c r="P35" s="16" t="s">
        <v>68</v>
      </c>
      <c r="Q35" s="19" t="s">
        <v>69</v>
      </c>
      <c r="R35" s="27"/>
    </row>
    <row r="36" spans="1:20" s="1" customFormat="1" ht="47.1" customHeight="1" x14ac:dyDescent="0.25">
      <c r="A36" s="15">
        <v>31</v>
      </c>
      <c r="B36" s="16" t="s">
        <v>193</v>
      </c>
      <c r="C36" s="16" t="s">
        <v>194</v>
      </c>
      <c r="D36" s="17" t="s">
        <v>195</v>
      </c>
      <c r="E36" s="18" t="s">
        <v>74</v>
      </c>
      <c r="F36" s="17" t="s">
        <v>196</v>
      </c>
      <c r="G36" s="15">
        <f t="shared" si="2"/>
        <v>179.9</v>
      </c>
      <c r="H36" s="15">
        <f t="shared" si="3"/>
        <v>179.9</v>
      </c>
      <c r="I36" s="24">
        <v>179.9</v>
      </c>
      <c r="J36" s="24"/>
      <c r="K36" s="24"/>
      <c r="L36" s="25"/>
      <c r="M36" s="25"/>
      <c r="N36" s="19" t="s">
        <v>192</v>
      </c>
      <c r="O36" s="19" t="s">
        <v>132</v>
      </c>
      <c r="P36" s="16" t="s">
        <v>68</v>
      </c>
      <c r="Q36" s="19" t="s">
        <v>69</v>
      </c>
      <c r="R36" s="27"/>
    </row>
    <row r="37" spans="1:20" s="1" customFormat="1" ht="47.1" customHeight="1" x14ac:dyDescent="0.25">
      <c r="A37" s="15">
        <v>32</v>
      </c>
      <c r="B37" s="16" t="s">
        <v>197</v>
      </c>
      <c r="C37" s="16" t="s">
        <v>198</v>
      </c>
      <c r="D37" s="17" t="s">
        <v>199</v>
      </c>
      <c r="E37" s="18" t="s">
        <v>74</v>
      </c>
      <c r="F37" s="17" t="s">
        <v>200</v>
      </c>
      <c r="G37" s="15">
        <f t="shared" si="2"/>
        <v>168.5</v>
      </c>
      <c r="H37" s="15">
        <f t="shared" si="3"/>
        <v>168.5</v>
      </c>
      <c r="I37" s="24">
        <v>168.5</v>
      </c>
      <c r="J37" s="24"/>
      <c r="K37" s="24"/>
      <c r="L37" s="25"/>
      <c r="M37" s="25"/>
      <c r="N37" s="19" t="s">
        <v>192</v>
      </c>
      <c r="O37" s="19" t="s">
        <v>132</v>
      </c>
      <c r="P37" s="16" t="s">
        <v>68</v>
      </c>
      <c r="Q37" s="19" t="s">
        <v>69</v>
      </c>
      <c r="R37" s="27"/>
    </row>
    <row r="38" spans="1:20" s="1" customFormat="1" ht="47.1" customHeight="1" x14ac:dyDescent="0.25">
      <c r="A38" s="15">
        <v>33</v>
      </c>
      <c r="B38" s="16" t="s">
        <v>201</v>
      </c>
      <c r="C38" s="16" t="s">
        <v>202</v>
      </c>
      <c r="D38" s="17" t="s">
        <v>203</v>
      </c>
      <c r="E38" s="18" t="s">
        <v>74</v>
      </c>
      <c r="F38" s="17" t="s">
        <v>204</v>
      </c>
      <c r="G38" s="15">
        <f t="shared" si="2"/>
        <v>108.9238</v>
      </c>
      <c r="H38" s="15">
        <f t="shared" si="3"/>
        <v>108.9238</v>
      </c>
      <c r="I38" s="24">
        <v>108.9238</v>
      </c>
      <c r="J38" s="24"/>
      <c r="K38" s="24"/>
      <c r="L38" s="25"/>
      <c r="M38" s="25"/>
      <c r="N38" s="19" t="s">
        <v>192</v>
      </c>
      <c r="O38" s="19" t="s">
        <v>132</v>
      </c>
      <c r="P38" s="16" t="s">
        <v>68</v>
      </c>
      <c r="Q38" s="19" t="s">
        <v>69</v>
      </c>
      <c r="R38" s="27"/>
    </row>
    <row r="39" spans="1:20" s="1" customFormat="1" ht="47.1" customHeight="1" x14ac:dyDescent="0.25">
      <c r="A39" s="15">
        <v>34</v>
      </c>
      <c r="B39" s="16" t="s">
        <v>205</v>
      </c>
      <c r="C39" s="16" t="s">
        <v>206</v>
      </c>
      <c r="D39" s="17" t="s">
        <v>207</v>
      </c>
      <c r="E39" s="18" t="s">
        <v>74</v>
      </c>
      <c r="F39" s="17" t="s">
        <v>208</v>
      </c>
      <c r="G39" s="15">
        <f t="shared" si="2"/>
        <v>34.299999999999997</v>
      </c>
      <c r="H39" s="15">
        <f t="shared" si="3"/>
        <v>34.299999999999997</v>
      </c>
      <c r="I39" s="24">
        <v>34.299999999999997</v>
      </c>
      <c r="J39" s="24"/>
      <c r="K39" s="24"/>
      <c r="L39" s="25"/>
      <c r="M39" s="25"/>
      <c r="N39" s="19" t="s">
        <v>192</v>
      </c>
      <c r="O39" s="19" t="s">
        <v>132</v>
      </c>
      <c r="P39" s="16" t="s">
        <v>68</v>
      </c>
      <c r="Q39" s="19" t="s">
        <v>69</v>
      </c>
      <c r="R39" s="27"/>
    </row>
    <row r="40" spans="1:20" s="1" customFormat="1" ht="47.1" customHeight="1" x14ac:dyDescent="0.25">
      <c r="A40" s="15">
        <v>35</v>
      </c>
      <c r="B40" s="16" t="s">
        <v>209</v>
      </c>
      <c r="C40" s="16" t="s">
        <v>210</v>
      </c>
      <c r="D40" s="17" t="s">
        <v>211</v>
      </c>
      <c r="E40" s="18" t="s">
        <v>74</v>
      </c>
      <c r="F40" s="17" t="s">
        <v>212</v>
      </c>
      <c r="G40" s="15">
        <f t="shared" si="2"/>
        <v>67.7</v>
      </c>
      <c r="H40" s="15">
        <f t="shared" si="3"/>
        <v>67.7</v>
      </c>
      <c r="I40" s="24">
        <v>67.7</v>
      </c>
      <c r="J40" s="24"/>
      <c r="K40" s="24"/>
      <c r="L40" s="25"/>
      <c r="M40" s="25"/>
      <c r="N40" s="19" t="s">
        <v>192</v>
      </c>
      <c r="O40" s="19" t="s">
        <v>132</v>
      </c>
      <c r="P40" s="16" t="s">
        <v>68</v>
      </c>
      <c r="Q40" s="19" t="s">
        <v>69</v>
      </c>
      <c r="R40" s="27"/>
    </row>
    <row r="41" spans="1:20" s="1" customFormat="1" ht="47.1" customHeight="1" x14ac:dyDescent="0.25">
      <c r="A41" s="15">
        <v>36</v>
      </c>
      <c r="B41" s="16" t="s">
        <v>213</v>
      </c>
      <c r="C41" s="16" t="s">
        <v>214</v>
      </c>
      <c r="D41" s="17" t="s">
        <v>215</v>
      </c>
      <c r="E41" s="18" t="s">
        <v>74</v>
      </c>
      <c r="F41" s="17" t="s">
        <v>216</v>
      </c>
      <c r="G41" s="15">
        <f t="shared" si="2"/>
        <v>66.599999999999994</v>
      </c>
      <c r="H41" s="15">
        <f t="shared" si="3"/>
        <v>66.599999999999994</v>
      </c>
      <c r="I41" s="24">
        <v>66.599999999999994</v>
      </c>
      <c r="J41" s="24"/>
      <c r="K41" s="24"/>
      <c r="L41" s="25"/>
      <c r="M41" s="25"/>
      <c r="N41" s="19" t="s">
        <v>192</v>
      </c>
      <c r="O41" s="19" t="s">
        <v>132</v>
      </c>
      <c r="P41" s="16" t="s">
        <v>68</v>
      </c>
      <c r="Q41" s="19" t="s">
        <v>69</v>
      </c>
      <c r="R41" s="27"/>
    </row>
    <row r="42" spans="1:20" s="1" customFormat="1" ht="47.1" customHeight="1" x14ac:dyDescent="0.25">
      <c r="A42" s="15">
        <v>37</v>
      </c>
      <c r="B42" s="16" t="s">
        <v>217</v>
      </c>
      <c r="C42" s="16" t="s">
        <v>218</v>
      </c>
      <c r="D42" s="17" t="s">
        <v>219</v>
      </c>
      <c r="E42" s="18" t="s">
        <v>74</v>
      </c>
      <c r="F42" s="17" t="s">
        <v>220</v>
      </c>
      <c r="G42" s="15">
        <f t="shared" si="2"/>
        <v>65.099999999999994</v>
      </c>
      <c r="H42" s="15">
        <f t="shared" si="3"/>
        <v>65.099999999999994</v>
      </c>
      <c r="I42" s="24">
        <v>65.099999999999994</v>
      </c>
      <c r="J42" s="24"/>
      <c r="K42" s="24"/>
      <c r="L42" s="25"/>
      <c r="M42" s="25"/>
      <c r="N42" s="19" t="s">
        <v>192</v>
      </c>
      <c r="O42" s="19" t="s">
        <v>132</v>
      </c>
      <c r="P42" s="16" t="s">
        <v>68</v>
      </c>
      <c r="Q42" s="19" t="s">
        <v>69</v>
      </c>
      <c r="R42" s="27"/>
    </row>
    <row r="43" spans="1:20" s="1" customFormat="1" ht="47.1" customHeight="1" x14ac:dyDescent="0.25">
      <c r="A43" s="15">
        <v>38</v>
      </c>
      <c r="B43" s="16" t="s">
        <v>221</v>
      </c>
      <c r="C43" s="16" t="s">
        <v>222</v>
      </c>
      <c r="D43" s="17" t="s">
        <v>223</v>
      </c>
      <c r="E43" s="18" t="s">
        <v>74</v>
      </c>
      <c r="F43" s="17" t="s">
        <v>224</v>
      </c>
      <c r="G43" s="15">
        <v>23.9</v>
      </c>
      <c r="H43" s="15">
        <v>23.9</v>
      </c>
      <c r="I43" s="24">
        <v>23.9</v>
      </c>
      <c r="J43" s="24"/>
      <c r="K43" s="24"/>
      <c r="L43" s="25"/>
      <c r="M43" s="25"/>
      <c r="N43" s="19" t="s">
        <v>192</v>
      </c>
      <c r="O43" s="19" t="s">
        <v>132</v>
      </c>
      <c r="P43" s="16" t="s">
        <v>68</v>
      </c>
      <c r="Q43" s="19" t="s">
        <v>69</v>
      </c>
      <c r="R43" s="27"/>
    </row>
    <row r="44" spans="1:20" s="1" customFormat="1" ht="47.1" customHeight="1" x14ac:dyDescent="0.25">
      <c r="A44" s="15">
        <v>39</v>
      </c>
      <c r="B44" s="16" t="s">
        <v>225</v>
      </c>
      <c r="C44" s="16" t="s">
        <v>226</v>
      </c>
      <c r="D44" s="17" t="s">
        <v>227</v>
      </c>
      <c r="E44" s="18" t="s">
        <v>74</v>
      </c>
      <c r="F44" s="17" t="s">
        <v>228</v>
      </c>
      <c r="G44" s="15">
        <f t="shared" si="2"/>
        <v>7</v>
      </c>
      <c r="H44" s="15">
        <f t="shared" si="3"/>
        <v>7</v>
      </c>
      <c r="I44" s="24">
        <v>7</v>
      </c>
      <c r="J44" s="24"/>
      <c r="K44" s="24"/>
      <c r="L44" s="25"/>
      <c r="M44" s="25"/>
      <c r="N44" s="19" t="s">
        <v>192</v>
      </c>
      <c r="O44" s="19" t="s">
        <v>132</v>
      </c>
      <c r="P44" s="16" t="s">
        <v>68</v>
      </c>
      <c r="Q44" s="19" t="s">
        <v>69</v>
      </c>
      <c r="R44" s="27"/>
    </row>
    <row r="45" spans="1:20" s="1" customFormat="1" ht="47.1" customHeight="1" x14ac:dyDescent="0.25">
      <c r="A45" s="15">
        <v>40</v>
      </c>
      <c r="B45" s="16" t="s">
        <v>229</v>
      </c>
      <c r="C45" s="16" t="s">
        <v>230</v>
      </c>
      <c r="D45" s="17" t="s">
        <v>231</v>
      </c>
      <c r="E45" s="18" t="s">
        <v>74</v>
      </c>
      <c r="F45" s="17" t="s">
        <v>232</v>
      </c>
      <c r="G45" s="15">
        <f t="shared" si="2"/>
        <v>10.7</v>
      </c>
      <c r="H45" s="15">
        <f t="shared" si="3"/>
        <v>10.7</v>
      </c>
      <c r="I45" s="24">
        <v>10.7</v>
      </c>
      <c r="J45" s="24"/>
      <c r="K45" s="24"/>
      <c r="L45" s="25"/>
      <c r="M45" s="25"/>
      <c r="N45" s="19" t="s">
        <v>192</v>
      </c>
      <c r="O45" s="19" t="s">
        <v>132</v>
      </c>
      <c r="P45" s="16" t="s">
        <v>68</v>
      </c>
      <c r="Q45" s="19" t="s">
        <v>69</v>
      </c>
      <c r="R45" s="27"/>
    </row>
    <row r="46" spans="1:20" s="1" customFormat="1" ht="47.1" customHeight="1" x14ac:dyDescent="0.25">
      <c r="A46" s="15">
        <v>41</v>
      </c>
      <c r="B46" s="16" t="s">
        <v>233</v>
      </c>
      <c r="C46" s="16" t="s">
        <v>234</v>
      </c>
      <c r="D46" s="17" t="s">
        <v>235</v>
      </c>
      <c r="E46" s="18" t="s">
        <v>74</v>
      </c>
      <c r="F46" s="17" t="s">
        <v>236</v>
      </c>
      <c r="G46" s="15">
        <f t="shared" si="2"/>
        <v>11.64</v>
      </c>
      <c r="H46" s="15">
        <f t="shared" si="3"/>
        <v>11.64</v>
      </c>
      <c r="I46" s="24">
        <v>11.64</v>
      </c>
      <c r="J46" s="24"/>
      <c r="K46" s="24"/>
      <c r="L46" s="25"/>
      <c r="M46" s="25"/>
      <c r="N46" s="19" t="s">
        <v>192</v>
      </c>
      <c r="O46" s="19" t="s">
        <v>132</v>
      </c>
      <c r="P46" s="16" t="s">
        <v>68</v>
      </c>
      <c r="Q46" s="19" t="s">
        <v>69</v>
      </c>
      <c r="R46" s="24" t="s">
        <v>89</v>
      </c>
    </row>
    <row r="47" spans="1:20" s="1" customFormat="1" ht="47.1" customHeight="1" x14ac:dyDescent="0.25">
      <c r="A47" s="15">
        <v>42</v>
      </c>
      <c r="B47" s="16" t="s">
        <v>237</v>
      </c>
      <c r="C47" s="16" t="s">
        <v>238</v>
      </c>
      <c r="D47" s="17" t="s">
        <v>239</v>
      </c>
      <c r="E47" s="18" t="s">
        <v>74</v>
      </c>
      <c r="F47" s="17" t="s">
        <v>240</v>
      </c>
      <c r="G47" s="15">
        <f t="shared" si="2"/>
        <v>16.36</v>
      </c>
      <c r="H47" s="15">
        <f t="shared" si="3"/>
        <v>16.36</v>
      </c>
      <c r="I47" s="24">
        <v>16.36</v>
      </c>
      <c r="J47" s="24"/>
      <c r="K47" s="24"/>
      <c r="L47" s="25"/>
      <c r="M47" s="25"/>
      <c r="N47" s="19" t="s">
        <v>192</v>
      </c>
      <c r="O47" s="19" t="s">
        <v>132</v>
      </c>
      <c r="P47" s="16" t="s">
        <v>68</v>
      </c>
      <c r="Q47" s="19" t="s">
        <v>69</v>
      </c>
      <c r="R47" s="27"/>
    </row>
    <row r="48" spans="1:20" s="1" customFormat="1" ht="117" customHeight="1" x14ac:dyDescent="0.25">
      <c r="A48" s="15">
        <v>43</v>
      </c>
      <c r="B48" s="16" t="s">
        <v>241</v>
      </c>
      <c r="C48" s="16" t="s">
        <v>242</v>
      </c>
      <c r="D48" s="17" t="s">
        <v>243</v>
      </c>
      <c r="E48" s="18" t="s">
        <v>74</v>
      </c>
      <c r="F48" s="17" t="s">
        <v>244</v>
      </c>
      <c r="G48" s="15">
        <f t="shared" si="2"/>
        <v>25.5</v>
      </c>
      <c r="H48" s="15">
        <f t="shared" si="3"/>
        <v>25.5</v>
      </c>
      <c r="I48" s="24">
        <v>25.5</v>
      </c>
      <c r="J48" s="24"/>
      <c r="K48" s="24"/>
      <c r="L48" s="25"/>
      <c r="M48" s="25"/>
      <c r="N48" s="19" t="s">
        <v>179</v>
      </c>
      <c r="O48" s="19" t="s">
        <v>132</v>
      </c>
      <c r="P48" s="16" t="s">
        <v>68</v>
      </c>
      <c r="Q48" s="19" t="s">
        <v>69</v>
      </c>
      <c r="R48" s="27"/>
    </row>
    <row r="49" spans="1:18" s="1" customFormat="1" ht="167.1" customHeight="1" x14ac:dyDescent="0.25">
      <c r="A49" s="15">
        <v>44</v>
      </c>
      <c r="B49" s="16" t="s">
        <v>245</v>
      </c>
      <c r="C49" s="16" t="s">
        <v>246</v>
      </c>
      <c r="D49" s="17" t="s">
        <v>247</v>
      </c>
      <c r="E49" s="18" t="s">
        <v>74</v>
      </c>
      <c r="F49" s="17" t="s">
        <v>248</v>
      </c>
      <c r="G49" s="15">
        <f t="shared" si="2"/>
        <v>68.5</v>
      </c>
      <c r="H49" s="15">
        <f t="shared" si="3"/>
        <v>68.5</v>
      </c>
      <c r="I49" s="24">
        <v>68.5</v>
      </c>
      <c r="J49" s="24"/>
      <c r="K49" s="24"/>
      <c r="L49" s="25"/>
      <c r="M49" s="25"/>
      <c r="N49" s="19" t="s">
        <v>179</v>
      </c>
      <c r="O49" s="19" t="s">
        <v>132</v>
      </c>
      <c r="P49" s="16" t="s">
        <v>68</v>
      </c>
      <c r="Q49" s="19" t="s">
        <v>69</v>
      </c>
      <c r="R49" s="27"/>
    </row>
    <row r="50" spans="1:18" s="1" customFormat="1" ht="78.900000000000006" customHeight="1" x14ac:dyDescent="0.25">
      <c r="A50" s="15">
        <v>45</v>
      </c>
      <c r="B50" s="16" t="s">
        <v>249</v>
      </c>
      <c r="C50" s="16" t="s">
        <v>250</v>
      </c>
      <c r="D50" s="17" t="s">
        <v>251</v>
      </c>
      <c r="E50" s="18" t="s">
        <v>74</v>
      </c>
      <c r="F50" s="17" t="s">
        <v>252</v>
      </c>
      <c r="G50" s="15">
        <f t="shared" si="2"/>
        <v>14</v>
      </c>
      <c r="H50" s="15">
        <f t="shared" si="3"/>
        <v>14</v>
      </c>
      <c r="I50" s="24">
        <v>14</v>
      </c>
      <c r="J50" s="24"/>
      <c r="K50" s="24"/>
      <c r="L50" s="25"/>
      <c r="M50" s="25"/>
      <c r="N50" s="19" t="s">
        <v>179</v>
      </c>
      <c r="O50" s="19" t="s">
        <v>132</v>
      </c>
      <c r="P50" s="16" t="s">
        <v>68</v>
      </c>
      <c r="Q50" s="19" t="s">
        <v>69</v>
      </c>
      <c r="R50" s="27"/>
    </row>
    <row r="51" spans="1:18" s="1" customFormat="1" ht="51.9" customHeight="1" x14ac:dyDescent="0.25">
      <c r="A51" s="15">
        <v>46</v>
      </c>
      <c r="B51" s="16" t="s">
        <v>253</v>
      </c>
      <c r="C51" s="16" t="s">
        <v>254</v>
      </c>
      <c r="D51" s="17" t="s">
        <v>255</v>
      </c>
      <c r="E51" s="18" t="s">
        <v>74</v>
      </c>
      <c r="F51" s="17" t="s">
        <v>256</v>
      </c>
      <c r="G51" s="15">
        <f t="shared" si="2"/>
        <v>3</v>
      </c>
      <c r="H51" s="15">
        <f t="shared" si="3"/>
        <v>3</v>
      </c>
      <c r="I51" s="24">
        <v>3</v>
      </c>
      <c r="J51" s="24"/>
      <c r="K51" s="24"/>
      <c r="L51" s="25"/>
      <c r="M51" s="25"/>
      <c r="N51" s="19" t="s">
        <v>179</v>
      </c>
      <c r="O51" s="19" t="s">
        <v>132</v>
      </c>
      <c r="P51" s="16" t="s">
        <v>68</v>
      </c>
      <c r="Q51" s="19" t="s">
        <v>69</v>
      </c>
      <c r="R51" s="24" t="s">
        <v>89</v>
      </c>
    </row>
    <row r="52" spans="1:18" s="1" customFormat="1" ht="57.9" customHeight="1" x14ac:dyDescent="0.25">
      <c r="A52" s="15">
        <v>47</v>
      </c>
      <c r="B52" s="16" t="s">
        <v>257</v>
      </c>
      <c r="C52" s="16" t="s">
        <v>258</v>
      </c>
      <c r="D52" s="17" t="s">
        <v>259</v>
      </c>
      <c r="E52" s="18" t="s">
        <v>74</v>
      </c>
      <c r="F52" s="17" t="s">
        <v>260</v>
      </c>
      <c r="G52" s="15">
        <f t="shared" si="2"/>
        <v>72.5</v>
      </c>
      <c r="H52" s="15">
        <f t="shared" si="3"/>
        <v>72.5</v>
      </c>
      <c r="I52" s="24">
        <v>72.5</v>
      </c>
      <c r="J52" s="24"/>
      <c r="K52" s="24"/>
      <c r="L52" s="25"/>
      <c r="M52" s="25"/>
      <c r="N52" s="19" t="s">
        <v>179</v>
      </c>
      <c r="O52" s="19" t="s">
        <v>132</v>
      </c>
      <c r="P52" s="16" t="s">
        <v>68</v>
      </c>
      <c r="Q52" s="19" t="s">
        <v>69</v>
      </c>
      <c r="R52" s="27"/>
    </row>
    <row r="53" spans="1:18" s="1" customFormat="1" ht="51.9" customHeight="1" x14ac:dyDescent="0.25">
      <c r="A53" s="15">
        <v>48</v>
      </c>
      <c r="B53" s="16" t="s">
        <v>261</v>
      </c>
      <c r="C53" s="16" t="s">
        <v>262</v>
      </c>
      <c r="D53" s="17" t="s">
        <v>263</v>
      </c>
      <c r="E53" s="18" t="s">
        <v>74</v>
      </c>
      <c r="F53" s="17" t="s">
        <v>264</v>
      </c>
      <c r="G53" s="15">
        <f t="shared" si="2"/>
        <v>29</v>
      </c>
      <c r="H53" s="15">
        <f t="shared" si="3"/>
        <v>29</v>
      </c>
      <c r="I53" s="24">
        <v>29</v>
      </c>
      <c r="J53" s="24"/>
      <c r="K53" s="24"/>
      <c r="L53" s="25"/>
      <c r="M53" s="25"/>
      <c r="N53" s="19" t="s">
        <v>179</v>
      </c>
      <c r="O53" s="19" t="s">
        <v>132</v>
      </c>
      <c r="P53" s="16" t="s">
        <v>68</v>
      </c>
      <c r="Q53" s="19" t="s">
        <v>69</v>
      </c>
      <c r="R53" s="27"/>
    </row>
    <row r="54" spans="1:18" s="1" customFormat="1" ht="66.900000000000006" customHeight="1" x14ac:dyDescent="0.25">
      <c r="A54" s="15">
        <v>49</v>
      </c>
      <c r="B54" s="16" t="s">
        <v>265</v>
      </c>
      <c r="C54" s="16" t="s">
        <v>266</v>
      </c>
      <c r="D54" s="17" t="s">
        <v>267</v>
      </c>
      <c r="E54" s="18" t="s">
        <v>74</v>
      </c>
      <c r="F54" s="17" t="s">
        <v>268</v>
      </c>
      <c r="G54" s="15">
        <f t="shared" si="2"/>
        <v>32.5</v>
      </c>
      <c r="H54" s="15">
        <f t="shared" si="3"/>
        <v>32.5</v>
      </c>
      <c r="I54" s="24">
        <v>32.5</v>
      </c>
      <c r="J54" s="24"/>
      <c r="K54" s="24"/>
      <c r="L54" s="25"/>
      <c r="M54" s="25"/>
      <c r="N54" s="19" t="s">
        <v>179</v>
      </c>
      <c r="O54" s="19" t="s">
        <v>132</v>
      </c>
      <c r="P54" s="16" t="s">
        <v>68</v>
      </c>
      <c r="Q54" s="19" t="s">
        <v>69</v>
      </c>
      <c r="R54" s="27"/>
    </row>
    <row r="55" spans="1:18" s="1" customFormat="1" ht="51.9" customHeight="1" x14ac:dyDescent="0.25">
      <c r="A55" s="15">
        <v>50</v>
      </c>
      <c r="B55" s="16" t="s">
        <v>269</v>
      </c>
      <c r="C55" s="16" t="s">
        <v>270</v>
      </c>
      <c r="D55" s="17" t="s">
        <v>271</v>
      </c>
      <c r="E55" s="18" t="s">
        <v>74</v>
      </c>
      <c r="F55" s="17" t="s">
        <v>272</v>
      </c>
      <c r="G55" s="15">
        <f t="shared" si="2"/>
        <v>31</v>
      </c>
      <c r="H55" s="15">
        <f t="shared" si="3"/>
        <v>31</v>
      </c>
      <c r="I55" s="24">
        <v>31</v>
      </c>
      <c r="J55" s="24"/>
      <c r="K55" s="24"/>
      <c r="L55" s="25"/>
      <c r="M55" s="25"/>
      <c r="N55" s="19" t="s">
        <v>179</v>
      </c>
      <c r="O55" s="19" t="s">
        <v>132</v>
      </c>
      <c r="P55" s="16" t="s">
        <v>68</v>
      </c>
      <c r="Q55" s="19" t="s">
        <v>69</v>
      </c>
      <c r="R55" s="24" t="s">
        <v>89</v>
      </c>
    </row>
    <row r="56" spans="1:18" s="1" customFormat="1" ht="51.9" customHeight="1" x14ac:dyDescent="0.25">
      <c r="A56" s="15">
        <v>51</v>
      </c>
      <c r="B56" s="16" t="s">
        <v>273</v>
      </c>
      <c r="C56" s="16" t="s">
        <v>274</v>
      </c>
      <c r="D56" s="17" t="s">
        <v>275</v>
      </c>
      <c r="E56" s="18" t="s">
        <v>74</v>
      </c>
      <c r="F56" s="17" t="s">
        <v>276</v>
      </c>
      <c r="G56" s="15">
        <f t="shared" si="2"/>
        <v>31.5</v>
      </c>
      <c r="H56" s="15">
        <f t="shared" si="3"/>
        <v>31.5</v>
      </c>
      <c r="I56" s="24">
        <v>31.5</v>
      </c>
      <c r="J56" s="24"/>
      <c r="K56" s="24"/>
      <c r="L56" s="25"/>
      <c r="M56" s="25"/>
      <c r="N56" s="19" t="s">
        <v>179</v>
      </c>
      <c r="O56" s="19" t="s">
        <v>132</v>
      </c>
      <c r="P56" s="16" t="s">
        <v>68</v>
      </c>
      <c r="Q56" s="19" t="s">
        <v>69</v>
      </c>
      <c r="R56" s="24" t="s">
        <v>70</v>
      </c>
    </row>
    <row r="57" spans="1:18" s="1" customFormat="1" ht="60.9" customHeight="1" x14ac:dyDescent="0.25">
      <c r="A57" s="15">
        <v>52</v>
      </c>
      <c r="B57" s="16" t="s">
        <v>277</v>
      </c>
      <c r="C57" s="16" t="s">
        <v>278</v>
      </c>
      <c r="D57" s="17" t="s">
        <v>279</v>
      </c>
      <c r="E57" s="18" t="s">
        <v>74</v>
      </c>
      <c r="F57" s="17" t="s">
        <v>280</v>
      </c>
      <c r="G57" s="15">
        <f t="shared" si="2"/>
        <v>22.4</v>
      </c>
      <c r="H57" s="15">
        <f t="shared" si="3"/>
        <v>22.4</v>
      </c>
      <c r="I57" s="24">
        <v>22.4</v>
      </c>
      <c r="J57" s="24"/>
      <c r="K57" s="24"/>
      <c r="L57" s="25"/>
      <c r="M57" s="25"/>
      <c r="N57" s="19" t="s">
        <v>179</v>
      </c>
      <c r="O57" s="19" t="s">
        <v>132</v>
      </c>
      <c r="P57" s="16" t="s">
        <v>68</v>
      </c>
      <c r="Q57" s="19" t="s">
        <v>69</v>
      </c>
      <c r="R57" s="27"/>
    </row>
    <row r="58" spans="1:18" s="1" customFormat="1" ht="92.1" customHeight="1" x14ac:dyDescent="0.25">
      <c r="A58" s="15">
        <v>53</v>
      </c>
      <c r="B58" s="16" t="s">
        <v>281</v>
      </c>
      <c r="C58" s="16" t="s">
        <v>282</v>
      </c>
      <c r="D58" s="17" t="s">
        <v>283</v>
      </c>
      <c r="E58" s="18" t="s">
        <v>74</v>
      </c>
      <c r="F58" s="17" t="s">
        <v>284</v>
      </c>
      <c r="G58" s="15">
        <f t="shared" si="2"/>
        <v>59.5</v>
      </c>
      <c r="H58" s="15">
        <f t="shared" si="3"/>
        <v>59.5</v>
      </c>
      <c r="I58" s="24">
        <v>59.5</v>
      </c>
      <c r="J58" s="24"/>
      <c r="K58" s="24"/>
      <c r="L58" s="25"/>
      <c r="M58" s="25"/>
      <c r="N58" s="19" t="s">
        <v>179</v>
      </c>
      <c r="O58" s="19" t="s">
        <v>132</v>
      </c>
      <c r="P58" s="16" t="s">
        <v>68</v>
      </c>
      <c r="Q58" s="19" t="s">
        <v>69</v>
      </c>
      <c r="R58" s="27"/>
    </row>
    <row r="59" spans="1:18" s="1" customFormat="1" ht="132" customHeight="1" x14ac:dyDescent="0.25">
      <c r="A59" s="15">
        <v>54</v>
      </c>
      <c r="B59" s="16" t="s">
        <v>285</v>
      </c>
      <c r="C59" s="16" t="s">
        <v>286</v>
      </c>
      <c r="D59" s="17" t="s">
        <v>287</v>
      </c>
      <c r="E59" s="18" t="s">
        <v>74</v>
      </c>
      <c r="F59" s="17" t="s">
        <v>288</v>
      </c>
      <c r="G59" s="15">
        <f t="shared" si="2"/>
        <v>79</v>
      </c>
      <c r="H59" s="15">
        <f t="shared" si="3"/>
        <v>79</v>
      </c>
      <c r="I59" s="24">
        <v>79</v>
      </c>
      <c r="J59" s="24"/>
      <c r="K59" s="24"/>
      <c r="L59" s="25"/>
      <c r="M59" s="25"/>
      <c r="N59" s="19" t="s">
        <v>179</v>
      </c>
      <c r="O59" s="19" t="s">
        <v>132</v>
      </c>
      <c r="P59" s="16" t="s">
        <v>68</v>
      </c>
      <c r="Q59" s="19" t="s">
        <v>69</v>
      </c>
      <c r="R59" s="27"/>
    </row>
    <row r="60" spans="1:18" s="1" customFormat="1" ht="132" customHeight="1" x14ac:dyDescent="0.25">
      <c r="A60" s="15">
        <v>55</v>
      </c>
      <c r="B60" s="16" t="s">
        <v>289</v>
      </c>
      <c r="C60" s="16" t="s">
        <v>290</v>
      </c>
      <c r="D60" s="17" t="s">
        <v>291</v>
      </c>
      <c r="E60" s="18" t="s">
        <v>74</v>
      </c>
      <c r="F60" s="17" t="s">
        <v>292</v>
      </c>
      <c r="G60" s="15">
        <f t="shared" si="2"/>
        <v>303.7</v>
      </c>
      <c r="H60" s="15">
        <f t="shared" si="3"/>
        <v>303.7</v>
      </c>
      <c r="I60" s="24">
        <v>303.7</v>
      </c>
      <c r="J60" s="24"/>
      <c r="K60" s="24"/>
      <c r="L60" s="25"/>
      <c r="M60" s="25"/>
      <c r="N60" s="19" t="s">
        <v>179</v>
      </c>
      <c r="O60" s="19" t="s">
        <v>132</v>
      </c>
      <c r="P60" s="16" t="s">
        <v>68</v>
      </c>
      <c r="Q60" s="19" t="s">
        <v>69</v>
      </c>
      <c r="R60" s="27"/>
    </row>
    <row r="61" spans="1:18" s="1" customFormat="1" ht="117" customHeight="1" x14ac:dyDescent="0.25">
      <c r="A61" s="15">
        <v>56</v>
      </c>
      <c r="B61" s="16" t="s">
        <v>293</v>
      </c>
      <c r="C61" s="16" t="s">
        <v>294</v>
      </c>
      <c r="D61" s="17" t="s">
        <v>295</v>
      </c>
      <c r="E61" s="18" t="s">
        <v>74</v>
      </c>
      <c r="F61" s="17" t="s">
        <v>296</v>
      </c>
      <c r="G61" s="15">
        <f t="shared" si="2"/>
        <v>127.9</v>
      </c>
      <c r="H61" s="15">
        <f t="shared" si="3"/>
        <v>127.9</v>
      </c>
      <c r="I61" s="24">
        <v>127.9</v>
      </c>
      <c r="J61" s="24"/>
      <c r="K61" s="24"/>
      <c r="L61" s="25"/>
      <c r="M61" s="25"/>
      <c r="N61" s="19" t="s">
        <v>179</v>
      </c>
      <c r="O61" s="19" t="s">
        <v>132</v>
      </c>
      <c r="P61" s="16" t="s">
        <v>68</v>
      </c>
      <c r="Q61" s="19" t="s">
        <v>69</v>
      </c>
      <c r="R61" s="27"/>
    </row>
    <row r="62" spans="1:18" s="1" customFormat="1" ht="138" customHeight="1" x14ac:dyDescent="0.25">
      <c r="A62" s="15">
        <v>57</v>
      </c>
      <c r="B62" s="16" t="s">
        <v>297</v>
      </c>
      <c r="C62" s="16" t="s">
        <v>298</v>
      </c>
      <c r="D62" s="17" t="s">
        <v>299</v>
      </c>
      <c r="E62" s="18" t="s">
        <v>74</v>
      </c>
      <c r="F62" s="17" t="s">
        <v>300</v>
      </c>
      <c r="G62" s="15">
        <f t="shared" si="2"/>
        <v>100</v>
      </c>
      <c r="H62" s="15">
        <f t="shared" si="3"/>
        <v>100</v>
      </c>
      <c r="I62" s="24">
        <v>100</v>
      </c>
      <c r="J62" s="24"/>
      <c r="K62" s="24"/>
      <c r="L62" s="25"/>
      <c r="M62" s="25"/>
      <c r="N62" s="19" t="s">
        <v>179</v>
      </c>
      <c r="O62" s="19" t="s">
        <v>132</v>
      </c>
      <c r="P62" s="16" t="s">
        <v>68</v>
      </c>
      <c r="Q62" s="19" t="s">
        <v>69</v>
      </c>
      <c r="R62" s="27"/>
    </row>
    <row r="63" spans="1:18" s="1" customFormat="1" ht="54" customHeight="1" x14ac:dyDescent="0.25">
      <c r="A63" s="15">
        <v>58</v>
      </c>
      <c r="B63" s="16" t="s">
        <v>301</v>
      </c>
      <c r="C63" s="17" t="s">
        <v>302</v>
      </c>
      <c r="D63" s="17" t="s">
        <v>303</v>
      </c>
      <c r="E63" s="18" t="s">
        <v>177</v>
      </c>
      <c r="F63" s="17" t="s">
        <v>304</v>
      </c>
      <c r="G63" s="15">
        <f t="shared" si="2"/>
        <v>350.4</v>
      </c>
      <c r="H63" s="15">
        <f t="shared" si="3"/>
        <v>350.4</v>
      </c>
      <c r="I63" s="24">
        <v>350.4</v>
      </c>
      <c r="J63" s="24"/>
      <c r="K63" s="24"/>
      <c r="L63" s="25"/>
      <c r="M63" s="25"/>
      <c r="N63" s="19" t="s">
        <v>179</v>
      </c>
      <c r="O63" s="19" t="s">
        <v>132</v>
      </c>
      <c r="P63" s="16" t="s">
        <v>68</v>
      </c>
      <c r="Q63" s="19" t="s">
        <v>69</v>
      </c>
      <c r="R63" s="27"/>
    </row>
    <row r="64" spans="1:18" s="1" customFormat="1" ht="54" customHeight="1" x14ac:dyDescent="0.25">
      <c r="A64" s="15">
        <v>59</v>
      </c>
      <c r="B64" s="16" t="s">
        <v>305</v>
      </c>
      <c r="C64" s="16" t="s">
        <v>306</v>
      </c>
      <c r="D64" s="17" t="s">
        <v>307</v>
      </c>
      <c r="E64" s="18" t="s">
        <v>177</v>
      </c>
      <c r="F64" s="17" t="s">
        <v>308</v>
      </c>
      <c r="G64" s="15">
        <f t="shared" si="2"/>
        <v>53</v>
      </c>
      <c r="H64" s="15">
        <f t="shared" si="3"/>
        <v>53</v>
      </c>
      <c r="I64" s="24">
        <v>53</v>
      </c>
      <c r="J64" s="24"/>
      <c r="K64" s="24"/>
      <c r="L64" s="25"/>
      <c r="M64" s="25"/>
      <c r="N64" s="19" t="s">
        <v>179</v>
      </c>
      <c r="O64" s="19" t="s">
        <v>132</v>
      </c>
      <c r="P64" s="16" t="s">
        <v>68</v>
      </c>
      <c r="Q64" s="19" t="s">
        <v>69</v>
      </c>
      <c r="R64" s="27"/>
    </row>
    <row r="65" spans="1:18" s="1" customFormat="1" ht="54" customHeight="1" x14ac:dyDescent="0.25">
      <c r="A65" s="15">
        <v>60</v>
      </c>
      <c r="B65" s="16" t="s">
        <v>309</v>
      </c>
      <c r="C65" s="16" t="s">
        <v>310</v>
      </c>
      <c r="D65" s="17" t="s">
        <v>311</v>
      </c>
      <c r="E65" s="18" t="s">
        <v>177</v>
      </c>
      <c r="F65" s="17" t="s">
        <v>312</v>
      </c>
      <c r="G65" s="15">
        <f t="shared" si="2"/>
        <v>23</v>
      </c>
      <c r="H65" s="15">
        <f t="shared" si="3"/>
        <v>23</v>
      </c>
      <c r="I65" s="24">
        <v>23</v>
      </c>
      <c r="J65" s="24"/>
      <c r="K65" s="24"/>
      <c r="L65" s="25"/>
      <c r="M65" s="25"/>
      <c r="N65" s="19" t="s">
        <v>179</v>
      </c>
      <c r="O65" s="19" t="s">
        <v>132</v>
      </c>
      <c r="P65" s="16" t="s">
        <v>68</v>
      </c>
      <c r="Q65" s="19" t="s">
        <v>69</v>
      </c>
      <c r="R65" s="27"/>
    </row>
    <row r="66" spans="1:18" s="1" customFormat="1" ht="54" customHeight="1" x14ac:dyDescent="0.25">
      <c r="A66" s="15">
        <v>61</v>
      </c>
      <c r="B66" s="16" t="s">
        <v>313</v>
      </c>
      <c r="C66" s="16" t="s">
        <v>314</v>
      </c>
      <c r="D66" s="17" t="s">
        <v>315</v>
      </c>
      <c r="E66" s="18" t="s">
        <v>177</v>
      </c>
      <c r="F66" s="17" t="s">
        <v>316</v>
      </c>
      <c r="G66" s="15">
        <f t="shared" si="2"/>
        <v>35</v>
      </c>
      <c r="H66" s="15">
        <f t="shared" si="3"/>
        <v>35</v>
      </c>
      <c r="I66" s="24">
        <v>35</v>
      </c>
      <c r="J66" s="24"/>
      <c r="K66" s="24"/>
      <c r="L66" s="25"/>
      <c r="M66" s="25"/>
      <c r="N66" s="19" t="s">
        <v>179</v>
      </c>
      <c r="O66" s="19" t="s">
        <v>132</v>
      </c>
      <c r="P66" s="16" t="s">
        <v>68</v>
      </c>
      <c r="Q66" s="19" t="s">
        <v>69</v>
      </c>
      <c r="R66" s="27"/>
    </row>
    <row r="67" spans="1:18" s="1" customFormat="1" ht="54" customHeight="1" x14ac:dyDescent="0.25">
      <c r="A67" s="15">
        <v>62</v>
      </c>
      <c r="B67" s="16" t="s">
        <v>317</v>
      </c>
      <c r="C67" s="16" t="s">
        <v>318</v>
      </c>
      <c r="D67" s="17" t="s">
        <v>319</v>
      </c>
      <c r="E67" s="18" t="s">
        <v>177</v>
      </c>
      <c r="F67" s="17" t="s">
        <v>320</v>
      </c>
      <c r="G67" s="15">
        <f t="shared" si="2"/>
        <v>20</v>
      </c>
      <c r="H67" s="15">
        <f t="shared" si="3"/>
        <v>20</v>
      </c>
      <c r="I67" s="24">
        <v>20</v>
      </c>
      <c r="J67" s="24"/>
      <c r="K67" s="24"/>
      <c r="L67" s="25"/>
      <c r="M67" s="25"/>
      <c r="N67" s="19" t="s">
        <v>179</v>
      </c>
      <c r="O67" s="19" t="s">
        <v>132</v>
      </c>
      <c r="P67" s="16" t="s">
        <v>68</v>
      </c>
      <c r="Q67" s="19" t="s">
        <v>69</v>
      </c>
      <c r="R67" s="27"/>
    </row>
    <row r="68" spans="1:18" s="1" customFormat="1" ht="65.099999999999994" customHeight="1" x14ac:dyDescent="0.25">
      <c r="A68" s="15">
        <v>63</v>
      </c>
      <c r="B68" s="16" t="s">
        <v>321</v>
      </c>
      <c r="C68" s="16" t="s">
        <v>322</v>
      </c>
      <c r="D68" s="17" t="s">
        <v>323</v>
      </c>
      <c r="E68" s="18" t="s">
        <v>177</v>
      </c>
      <c r="F68" s="17" t="s">
        <v>324</v>
      </c>
      <c r="G68" s="15">
        <f t="shared" si="2"/>
        <v>198.6</v>
      </c>
      <c r="H68" s="15">
        <f t="shared" si="3"/>
        <v>198.6</v>
      </c>
      <c r="I68" s="24">
        <v>198.6</v>
      </c>
      <c r="J68" s="24"/>
      <c r="K68" s="24"/>
      <c r="L68" s="25"/>
      <c r="M68" s="25"/>
      <c r="N68" s="19" t="s">
        <v>179</v>
      </c>
      <c r="O68" s="19" t="s">
        <v>132</v>
      </c>
      <c r="P68" s="16" t="s">
        <v>68</v>
      </c>
      <c r="Q68" s="19" t="s">
        <v>69</v>
      </c>
      <c r="R68" s="24" t="s">
        <v>70</v>
      </c>
    </row>
    <row r="69" spans="1:18" s="1" customFormat="1" ht="51.9" customHeight="1" x14ac:dyDescent="0.25">
      <c r="A69" s="15">
        <v>64</v>
      </c>
      <c r="B69" s="16" t="s">
        <v>325</v>
      </c>
      <c r="C69" s="16" t="s">
        <v>326</v>
      </c>
      <c r="D69" s="17" t="s">
        <v>327</v>
      </c>
      <c r="E69" s="18" t="s">
        <v>74</v>
      </c>
      <c r="F69" s="17" t="s">
        <v>328</v>
      </c>
      <c r="G69" s="15">
        <f t="shared" ref="G69:G132" si="4">H69+M69</f>
        <v>6.6</v>
      </c>
      <c r="H69" s="15">
        <f t="shared" ref="H69:H132" si="5">SUM(I69:L69)</f>
        <v>6.6</v>
      </c>
      <c r="I69" s="24">
        <v>6.6</v>
      </c>
      <c r="J69" s="24"/>
      <c r="K69" s="24"/>
      <c r="L69" s="25"/>
      <c r="M69" s="25"/>
      <c r="N69" s="19" t="s">
        <v>179</v>
      </c>
      <c r="O69" s="19" t="s">
        <v>132</v>
      </c>
      <c r="P69" s="16" t="s">
        <v>68</v>
      </c>
      <c r="Q69" s="19" t="s">
        <v>69</v>
      </c>
      <c r="R69" s="24" t="s">
        <v>89</v>
      </c>
    </row>
    <row r="70" spans="1:18" s="1" customFormat="1" ht="51.9" customHeight="1" x14ac:dyDescent="0.25">
      <c r="A70" s="15">
        <v>65</v>
      </c>
      <c r="B70" s="16" t="s">
        <v>329</v>
      </c>
      <c r="C70" s="16" t="s">
        <v>330</v>
      </c>
      <c r="D70" s="17" t="s">
        <v>331</v>
      </c>
      <c r="E70" s="18" t="s">
        <v>74</v>
      </c>
      <c r="F70" s="17" t="s">
        <v>332</v>
      </c>
      <c r="G70" s="15">
        <f t="shared" si="4"/>
        <v>43</v>
      </c>
      <c r="H70" s="15">
        <f t="shared" si="5"/>
        <v>43</v>
      </c>
      <c r="I70" s="24">
        <v>43</v>
      </c>
      <c r="J70" s="24"/>
      <c r="K70" s="24"/>
      <c r="L70" s="25"/>
      <c r="M70" s="25"/>
      <c r="N70" s="19" t="s">
        <v>179</v>
      </c>
      <c r="O70" s="19" t="s">
        <v>132</v>
      </c>
      <c r="P70" s="16" t="s">
        <v>68</v>
      </c>
      <c r="Q70" s="19" t="s">
        <v>69</v>
      </c>
      <c r="R70" s="27"/>
    </row>
    <row r="71" spans="1:18" s="1" customFormat="1" ht="51.9" customHeight="1" x14ac:dyDescent="0.25">
      <c r="A71" s="15">
        <v>66</v>
      </c>
      <c r="B71" s="16" t="s">
        <v>333</v>
      </c>
      <c r="C71" s="16" t="s">
        <v>334</v>
      </c>
      <c r="D71" s="17" t="s">
        <v>335</v>
      </c>
      <c r="E71" s="18" t="s">
        <v>74</v>
      </c>
      <c r="F71" s="17" t="s">
        <v>336</v>
      </c>
      <c r="G71" s="15">
        <f t="shared" si="4"/>
        <v>20</v>
      </c>
      <c r="H71" s="15">
        <f t="shared" si="5"/>
        <v>20</v>
      </c>
      <c r="I71" s="24">
        <v>20</v>
      </c>
      <c r="J71" s="24"/>
      <c r="K71" s="24"/>
      <c r="L71" s="25"/>
      <c r="M71" s="25"/>
      <c r="N71" s="19" t="s">
        <v>179</v>
      </c>
      <c r="O71" s="19" t="s">
        <v>132</v>
      </c>
      <c r="P71" s="16" t="s">
        <v>68</v>
      </c>
      <c r="Q71" s="19" t="s">
        <v>69</v>
      </c>
      <c r="R71" s="27"/>
    </row>
    <row r="72" spans="1:18" s="1" customFormat="1" ht="51.9" customHeight="1" x14ac:dyDescent="0.25">
      <c r="A72" s="15">
        <v>67</v>
      </c>
      <c r="B72" s="16" t="s">
        <v>337</v>
      </c>
      <c r="C72" s="16" t="s">
        <v>338</v>
      </c>
      <c r="D72" s="17" t="s">
        <v>339</v>
      </c>
      <c r="E72" s="18" t="s">
        <v>74</v>
      </c>
      <c r="F72" s="17" t="s">
        <v>340</v>
      </c>
      <c r="G72" s="15">
        <f t="shared" si="4"/>
        <v>21</v>
      </c>
      <c r="H72" s="15">
        <f t="shared" si="5"/>
        <v>21</v>
      </c>
      <c r="I72" s="24">
        <v>21</v>
      </c>
      <c r="J72" s="24"/>
      <c r="K72" s="24"/>
      <c r="L72" s="25"/>
      <c r="M72" s="25"/>
      <c r="N72" s="19" t="s">
        <v>179</v>
      </c>
      <c r="O72" s="19" t="s">
        <v>132</v>
      </c>
      <c r="P72" s="16" t="s">
        <v>68</v>
      </c>
      <c r="Q72" s="19" t="s">
        <v>69</v>
      </c>
      <c r="R72" s="27"/>
    </row>
    <row r="73" spans="1:18" s="1" customFormat="1" ht="51.9" customHeight="1" x14ac:dyDescent="0.25">
      <c r="A73" s="15">
        <v>68</v>
      </c>
      <c r="B73" s="16" t="s">
        <v>341</v>
      </c>
      <c r="C73" s="16" t="s">
        <v>342</v>
      </c>
      <c r="D73" s="17" t="s">
        <v>343</v>
      </c>
      <c r="E73" s="18" t="s">
        <v>74</v>
      </c>
      <c r="F73" s="17" t="s">
        <v>344</v>
      </c>
      <c r="G73" s="15">
        <f t="shared" si="4"/>
        <v>236.6</v>
      </c>
      <c r="H73" s="15">
        <f t="shared" si="5"/>
        <v>236.6</v>
      </c>
      <c r="I73" s="24">
        <v>236.6</v>
      </c>
      <c r="J73" s="24"/>
      <c r="K73" s="24"/>
      <c r="L73" s="25"/>
      <c r="M73" s="25"/>
      <c r="N73" s="19" t="s">
        <v>179</v>
      </c>
      <c r="O73" s="19" t="s">
        <v>132</v>
      </c>
      <c r="P73" s="16" t="s">
        <v>68</v>
      </c>
      <c r="Q73" s="19" t="s">
        <v>69</v>
      </c>
      <c r="R73" s="27"/>
    </row>
    <row r="74" spans="1:18" s="1" customFormat="1" ht="51.9" customHeight="1" x14ac:dyDescent="0.25">
      <c r="A74" s="15">
        <v>69</v>
      </c>
      <c r="B74" s="16" t="s">
        <v>345</v>
      </c>
      <c r="C74" s="16" t="s">
        <v>346</v>
      </c>
      <c r="D74" s="17" t="s">
        <v>347</v>
      </c>
      <c r="E74" s="18" t="s">
        <v>74</v>
      </c>
      <c r="F74" s="17" t="s">
        <v>348</v>
      </c>
      <c r="G74" s="15">
        <f t="shared" si="4"/>
        <v>4.8</v>
      </c>
      <c r="H74" s="15">
        <f t="shared" si="5"/>
        <v>4.8</v>
      </c>
      <c r="I74" s="24">
        <v>4.8</v>
      </c>
      <c r="J74" s="24"/>
      <c r="K74" s="24"/>
      <c r="L74" s="25"/>
      <c r="M74" s="25"/>
      <c r="N74" s="19" t="s">
        <v>179</v>
      </c>
      <c r="O74" s="19" t="s">
        <v>132</v>
      </c>
      <c r="P74" s="16" t="s">
        <v>68</v>
      </c>
      <c r="Q74" s="19" t="s">
        <v>69</v>
      </c>
      <c r="R74" s="24" t="s">
        <v>89</v>
      </c>
    </row>
    <row r="75" spans="1:18" s="1" customFormat="1" ht="51.9" customHeight="1" x14ac:dyDescent="0.25">
      <c r="A75" s="15">
        <v>70</v>
      </c>
      <c r="B75" s="16" t="s">
        <v>349</v>
      </c>
      <c r="C75" s="16" t="s">
        <v>350</v>
      </c>
      <c r="D75" s="17" t="s">
        <v>351</v>
      </c>
      <c r="E75" s="18" t="s">
        <v>74</v>
      </c>
      <c r="F75" s="17" t="s">
        <v>352</v>
      </c>
      <c r="G75" s="15">
        <f t="shared" si="4"/>
        <v>81</v>
      </c>
      <c r="H75" s="15">
        <f t="shared" si="5"/>
        <v>81</v>
      </c>
      <c r="I75" s="24">
        <v>81</v>
      </c>
      <c r="J75" s="24"/>
      <c r="K75" s="24"/>
      <c r="L75" s="25"/>
      <c r="M75" s="25"/>
      <c r="N75" s="19" t="s">
        <v>179</v>
      </c>
      <c r="O75" s="19" t="s">
        <v>132</v>
      </c>
      <c r="P75" s="16" t="s">
        <v>68</v>
      </c>
      <c r="Q75" s="19" t="s">
        <v>69</v>
      </c>
      <c r="R75" s="27"/>
    </row>
    <row r="76" spans="1:18" s="1" customFormat="1" ht="51.9" customHeight="1" x14ac:dyDescent="0.25">
      <c r="A76" s="15">
        <v>71</v>
      </c>
      <c r="B76" s="16" t="s">
        <v>353</v>
      </c>
      <c r="C76" s="16" t="s">
        <v>354</v>
      </c>
      <c r="D76" s="17" t="s">
        <v>355</v>
      </c>
      <c r="E76" s="18" t="s">
        <v>74</v>
      </c>
      <c r="F76" s="17" t="s">
        <v>356</v>
      </c>
      <c r="G76" s="15">
        <f t="shared" si="4"/>
        <v>24</v>
      </c>
      <c r="H76" s="15">
        <f t="shared" si="5"/>
        <v>24</v>
      </c>
      <c r="I76" s="24">
        <v>24</v>
      </c>
      <c r="J76" s="24"/>
      <c r="K76" s="24"/>
      <c r="L76" s="25"/>
      <c r="M76" s="25"/>
      <c r="N76" s="19" t="s">
        <v>179</v>
      </c>
      <c r="O76" s="19" t="s">
        <v>132</v>
      </c>
      <c r="P76" s="16" t="s">
        <v>68</v>
      </c>
      <c r="Q76" s="19" t="s">
        <v>69</v>
      </c>
      <c r="R76" s="24" t="s">
        <v>89</v>
      </c>
    </row>
    <row r="77" spans="1:18" s="1" customFormat="1" ht="51.9" customHeight="1" x14ac:dyDescent="0.25">
      <c r="A77" s="15">
        <v>72</v>
      </c>
      <c r="B77" s="16" t="s">
        <v>357</v>
      </c>
      <c r="C77" s="16" t="s">
        <v>358</v>
      </c>
      <c r="D77" s="17" t="s">
        <v>359</v>
      </c>
      <c r="E77" s="18" t="s">
        <v>74</v>
      </c>
      <c r="F77" s="17" t="s">
        <v>360</v>
      </c>
      <c r="G77" s="15">
        <f t="shared" si="4"/>
        <v>5</v>
      </c>
      <c r="H77" s="15">
        <f t="shared" si="5"/>
        <v>5</v>
      </c>
      <c r="I77" s="24">
        <v>5</v>
      </c>
      <c r="J77" s="24"/>
      <c r="K77" s="24"/>
      <c r="L77" s="25"/>
      <c r="M77" s="25"/>
      <c r="N77" s="19" t="s">
        <v>179</v>
      </c>
      <c r="O77" s="19" t="s">
        <v>132</v>
      </c>
      <c r="P77" s="16" t="s">
        <v>68</v>
      </c>
      <c r="Q77" s="19" t="s">
        <v>69</v>
      </c>
      <c r="R77" s="24" t="s">
        <v>70</v>
      </c>
    </row>
    <row r="78" spans="1:18" s="1" customFormat="1" ht="51.9" customHeight="1" x14ac:dyDescent="0.25">
      <c r="A78" s="15">
        <v>73</v>
      </c>
      <c r="B78" s="16" t="s">
        <v>361</v>
      </c>
      <c r="C78" s="16" t="s">
        <v>362</v>
      </c>
      <c r="D78" s="17" t="s">
        <v>363</v>
      </c>
      <c r="E78" s="18" t="s">
        <v>74</v>
      </c>
      <c r="F78" s="17" t="s">
        <v>364</v>
      </c>
      <c r="G78" s="15">
        <f t="shared" si="4"/>
        <v>58</v>
      </c>
      <c r="H78" s="15">
        <f t="shared" si="5"/>
        <v>58</v>
      </c>
      <c r="I78" s="24">
        <v>58</v>
      </c>
      <c r="J78" s="24"/>
      <c r="K78" s="24"/>
      <c r="L78" s="25"/>
      <c r="M78" s="25"/>
      <c r="N78" s="19" t="s">
        <v>179</v>
      </c>
      <c r="O78" s="19" t="s">
        <v>132</v>
      </c>
      <c r="P78" s="16" t="s">
        <v>68</v>
      </c>
      <c r="Q78" s="19" t="s">
        <v>69</v>
      </c>
      <c r="R78" s="27"/>
    </row>
    <row r="79" spans="1:18" s="1" customFormat="1" ht="51.9" customHeight="1" x14ac:dyDescent="0.25">
      <c r="A79" s="15">
        <v>74</v>
      </c>
      <c r="B79" s="16" t="s">
        <v>365</v>
      </c>
      <c r="C79" s="16" t="s">
        <v>366</v>
      </c>
      <c r="D79" s="17" t="s">
        <v>367</v>
      </c>
      <c r="E79" s="18" t="s">
        <v>74</v>
      </c>
      <c r="F79" s="17" t="s">
        <v>368</v>
      </c>
      <c r="G79" s="15">
        <f t="shared" si="4"/>
        <v>25</v>
      </c>
      <c r="H79" s="15">
        <f t="shared" si="5"/>
        <v>25</v>
      </c>
      <c r="I79" s="24">
        <v>25</v>
      </c>
      <c r="J79" s="24"/>
      <c r="K79" s="24"/>
      <c r="L79" s="25"/>
      <c r="M79" s="25"/>
      <c r="N79" s="19" t="s">
        <v>179</v>
      </c>
      <c r="O79" s="19" t="s">
        <v>132</v>
      </c>
      <c r="P79" s="16" t="s">
        <v>68</v>
      </c>
      <c r="Q79" s="19" t="s">
        <v>69</v>
      </c>
      <c r="R79" s="27"/>
    </row>
    <row r="80" spans="1:18" s="1" customFormat="1" ht="51.9" customHeight="1" x14ac:dyDescent="0.25">
      <c r="A80" s="15">
        <v>75</v>
      </c>
      <c r="B80" s="16" t="s">
        <v>369</v>
      </c>
      <c r="C80" s="16" t="s">
        <v>370</v>
      </c>
      <c r="D80" s="17" t="s">
        <v>367</v>
      </c>
      <c r="E80" s="18" t="s">
        <v>74</v>
      </c>
      <c r="F80" s="17" t="s">
        <v>371</v>
      </c>
      <c r="G80" s="15">
        <f t="shared" si="4"/>
        <v>25</v>
      </c>
      <c r="H80" s="15">
        <f t="shared" si="5"/>
        <v>25</v>
      </c>
      <c r="I80" s="24">
        <v>25</v>
      </c>
      <c r="J80" s="24"/>
      <c r="K80" s="24"/>
      <c r="L80" s="25"/>
      <c r="M80" s="25"/>
      <c r="N80" s="19" t="s">
        <v>179</v>
      </c>
      <c r="O80" s="19" t="s">
        <v>132</v>
      </c>
      <c r="P80" s="16" t="s">
        <v>68</v>
      </c>
      <c r="Q80" s="19" t="s">
        <v>69</v>
      </c>
      <c r="R80" s="27"/>
    </row>
    <row r="81" spans="1:20" s="1" customFormat="1" ht="51.9" customHeight="1" x14ac:dyDescent="0.25">
      <c r="A81" s="15">
        <v>76</v>
      </c>
      <c r="B81" s="16" t="s">
        <v>372</v>
      </c>
      <c r="C81" s="16" t="s">
        <v>373</v>
      </c>
      <c r="D81" s="17" t="s">
        <v>374</v>
      </c>
      <c r="E81" s="18" t="s">
        <v>74</v>
      </c>
      <c r="F81" s="17" t="s">
        <v>375</v>
      </c>
      <c r="G81" s="15">
        <f t="shared" si="4"/>
        <v>15</v>
      </c>
      <c r="H81" s="15">
        <f t="shared" si="5"/>
        <v>15</v>
      </c>
      <c r="I81" s="24">
        <v>15</v>
      </c>
      <c r="J81" s="24"/>
      <c r="K81" s="24"/>
      <c r="L81" s="25"/>
      <c r="M81" s="25"/>
      <c r="N81" s="19" t="s">
        <v>179</v>
      </c>
      <c r="O81" s="19" t="s">
        <v>132</v>
      </c>
      <c r="P81" s="16" t="s">
        <v>68</v>
      </c>
      <c r="Q81" s="19" t="s">
        <v>69</v>
      </c>
      <c r="R81" s="27"/>
    </row>
    <row r="82" spans="1:20" s="1" customFormat="1" ht="51.9" customHeight="1" x14ac:dyDescent="0.25">
      <c r="A82" s="15">
        <v>77</v>
      </c>
      <c r="B82" s="16" t="s">
        <v>376</v>
      </c>
      <c r="C82" s="16" t="s">
        <v>377</v>
      </c>
      <c r="D82" s="17" t="s">
        <v>378</v>
      </c>
      <c r="E82" s="18" t="s">
        <v>74</v>
      </c>
      <c r="F82" s="17" t="s">
        <v>379</v>
      </c>
      <c r="G82" s="15">
        <f t="shared" si="4"/>
        <v>20</v>
      </c>
      <c r="H82" s="15">
        <f t="shared" si="5"/>
        <v>20</v>
      </c>
      <c r="I82" s="24">
        <v>20</v>
      </c>
      <c r="J82" s="24"/>
      <c r="K82" s="24"/>
      <c r="L82" s="25"/>
      <c r="M82" s="25"/>
      <c r="N82" s="19" t="s">
        <v>179</v>
      </c>
      <c r="O82" s="19" t="s">
        <v>132</v>
      </c>
      <c r="P82" s="16" t="s">
        <v>68</v>
      </c>
      <c r="Q82" s="19" t="s">
        <v>69</v>
      </c>
      <c r="R82" s="27"/>
    </row>
    <row r="83" spans="1:20" s="1" customFormat="1" ht="51.9" customHeight="1" x14ac:dyDescent="0.25">
      <c r="A83" s="15">
        <v>78</v>
      </c>
      <c r="B83" s="16" t="s">
        <v>380</v>
      </c>
      <c r="C83" s="16" t="s">
        <v>381</v>
      </c>
      <c r="D83" s="17" t="s">
        <v>378</v>
      </c>
      <c r="E83" s="18" t="s">
        <v>74</v>
      </c>
      <c r="F83" s="17" t="s">
        <v>382</v>
      </c>
      <c r="G83" s="15">
        <f t="shared" si="4"/>
        <v>20</v>
      </c>
      <c r="H83" s="15">
        <f t="shared" si="5"/>
        <v>20</v>
      </c>
      <c r="I83" s="24">
        <v>20</v>
      </c>
      <c r="J83" s="24"/>
      <c r="K83" s="24"/>
      <c r="L83" s="25"/>
      <c r="M83" s="25"/>
      <c r="N83" s="19" t="s">
        <v>179</v>
      </c>
      <c r="O83" s="19" t="s">
        <v>132</v>
      </c>
      <c r="P83" s="16" t="s">
        <v>68</v>
      </c>
      <c r="Q83" s="19" t="s">
        <v>69</v>
      </c>
      <c r="R83" s="27"/>
    </row>
    <row r="84" spans="1:20" s="1" customFormat="1" ht="51.9" customHeight="1" x14ac:dyDescent="0.25">
      <c r="A84" s="15">
        <v>79</v>
      </c>
      <c r="B84" s="16" t="s">
        <v>383</v>
      </c>
      <c r="C84" s="16" t="s">
        <v>384</v>
      </c>
      <c r="D84" s="17" t="s">
        <v>385</v>
      </c>
      <c r="E84" s="18" t="s">
        <v>74</v>
      </c>
      <c r="F84" s="17" t="s">
        <v>386</v>
      </c>
      <c r="G84" s="15">
        <f t="shared" si="4"/>
        <v>10</v>
      </c>
      <c r="H84" s="15">
        <f t="shared" si="5"/>
        <v>10</v>
      </c>
      <c r="I84" s="24">
        <v>10</v>
      </c>
      <c r="J84" s="24"/>
      <c r="K84" s="24"/>
      <c r="L84" s="25"/>
      <c r="M84" s="25"/>
      <c r="N84" s="19" t="s">
        <v>179</v>
      </c>
      <c r="O84" s="19" t="s">
        <v>132</v>
      </c>
      <c r="P84" s="16" t="s">
        <v>68</v>
      </c>
      <c r="Q84" s="19" t="s">
        <v>69</v>
      </c>
      <c r="R84" s="27"/>
    </row>
    <row r="85" spans="1:20" s="1" customFormat="1" ht="51.9" customHeight="1" x14ac:dyDescent="0.25">
      <c r="A85" s="15">
        <v>80</v>
      </c>
      <c r="B85" s="16" t="s">
        <v>387</v>
      </c>
      <c r="C85" s="16" t="s">
        <v>388</v>
      </c>
      <c r="D85" s="17" t="s">
        <v>378</v>
      </c>
      <c r="E85" s="18" t="s">
        <v>74</v>
      </c>
      <c r="F85" s="17" t="s">
        <v>379</v>
      </c>
      <c r="G85" s="15">
        <f t="shared" si="4"/>
        <v>20</v>
      </c>
      <c r="H85" s="15">
        <f t="shared" si="5"/>
        <v>20</v>
      </c>
      <c r="I85" s="24">
        <v>20</v>
      </c>
      <c r="J85" s="24"/>
      <c r="K85" s="24"/>
      <c r="L85" s="25"/>
      <c r="M85" s="25"/>
      <c r="N85" s="19" t="s">
        <v>179</v>
      </c>
      <c r="O85" s="19" t="s">
        <v>132</v>
      </c>
      <c r="P85" s="16" t="s">
        <v>68</v>
      </c>
      <c r="Q85" s="19" t="s">
        <v>69</v>
      </c>
      <c r="R85" s="27"/>
    </row>
    <row r="86" spans="1:20" s="1" customFormat="1" ht="51.9" customHeight="1" x14ac:dyDescent="0.25">
      <c r="A86" s="15">
        <v>81</v>
      </c>
      <c r="B86" s="16" t="s">
        <v>389</v>
      </c>
      <c r="C86" s="16" t="s">
        <v>390</v>
      </c>
      <c r="D86" s="17" t="s">
        <v>374</v>
      </c>
      <c r="E86" s="18" t="s">
        <v>74</v>
      </c>
      <c r="F86" s="17" t="s">
        <v>391</v>
      </c>
      <c r="G86" s="15">
        <f t="shared" si="4"/>
        <v>15</v>
      </c>
      <c r="H86" s="15">
        <f t="shared" si="5"/>
        <v>15</v>
      </c>
      <c r="I86" s="24">
        <v>15</v>
      </c>
      <c r="J86" s="24"/>
      <c r="K86" s="24"/>
      <c r="L86" s="25"/>
      <c r="M86" s="25"/>
      <c r="N86" s="19" t="s">
        <v>179</v>
      </c>
      <c r="O86" s="19" t="s">
        <v>132</v>
      </c>
      <c r="P86" s="16" t="s">
        <v>68</v>
      </c>
      <c r="Q86" s="19" t="s">
        <v>69</v>
      </c>
      <c r="R86" s="27"/>
    </row>
    <row r="87" spans="1:20" s="1" customFormat="1" ht="51" customHeight="1" x14ac:dyDescent="0.25">
      <c r="A87" s="15">
        <v>82</v>
      </c>
      <c r="B87" s="16" t="s">
        <v>392</v>
      </c>
      <c r="C87" s="16" t="s">
        <v>393</v>
      </c>
      <c r="D87" s="17" t="s">
        <v>378</v>
      </c>
      <c r="E87" s="18" t="s">
        <v>74</v>
      </c>
      <c r="F87" s="17" t="s">
        <v>394</v>
      </c>
      <c r="G87" s="15">
        <f t="shared" si="4"/>
        <v>20</v>
      </c>
      <c r="H87" s="15">
        <f t="shared" si="5"/>
        <v>20</v>
      </c>
      <c r="I87" s="24">
        <v>20</v>
      </c>
      <c r="J87" s="24"/>
      <c r="K87" s="24"/>
      <c r="L87" s="25"/>
      <c r="M87" s="25"/>
      <c r="N87" s="19" t="s">
        <v>179</v>
      </c>
      <c r="O87" s="19" t="s">
        <v>132</v>
      </c>
      <c r="P87" s="16" t="s">
        <v>68</v>
      </c>
      <c r="Q87" s="19" t="s">
        <v>69</v>
      </c>
      <c r="R87" s="27"/>
    </row>
    <row r="88" spans="1:20" s="1" customFormat="1" ht="51" customHeight="1" x14ac:dyDescent="0.25">
      <c r="A88" s="15">
        <v>83</v>
      </c>
      <c r="B88" s="16" t="s">
        <v>395</v>
      </c>
      <c r="C88" s="16" t="s">
        <v>396</v>
      </c>
      <c r="D88" s="17" t="s">
        <v>374</v>
      </c>
      <c r="E88" s="18" t="s">
        <v>74</v>
      </c>
      <c r="F88" s="17" t="s">
        <v>397</v>
      </c>
      <c r="G88" s="15">
        <f t="shared" si="4"/>
        <v>15</v>
      </c>
      <c r="H88" s="15">
        <f t="shared" si="5"/>
        <v>15</v>
      </c>
      <c r="I88" s="24">
        <v>15</v>
      </c>
      <c r="J88" s="24"/>
      <c r="K88" s="24"/>
      <c r="L88" s="25"/>
      <c r="M88" s="25"/>
      <c r="N88" s="19" t="s">
        <v>179</v>
      </c>
      <c r="O88" s="19" t="s">
        <v>132</v>
      </c>
      <c r="P88" s="16" t="s">
        <v>68</v>
      </c>
      <c r="Q88" s="19" t="s">
        <v>69</v>
      </c>
      <c r="R88" s="27"/>
    </row>
    <row r="89" spans="1:20" s="1" customFormat="1" ht="51" customHeight="1" x14ac:dyDescent="0.25">
      <c r="A89" s="15">
        <v>84</v>
      </c>
      <c r="B89" s="16" t="s">
        <v>398</v>
      </c>
      <c r="C89" s="16" t="s">
        <v>399</v>
      </c>
      <c r="D89" s="17" t="s">
        <v>385</v>
      </c>
      <c r="E89" s="18" t="s">
        <v>74</v>
      </c>
      <c r="F89" s="17" t="s">
        <v>400</v>
      </c>
      <c r="G89" s="15">
        <f t="shared" si="4"/>
        <v>10</v>
      </c>
      <c r="H89" s="15">
        <f t="shared" si="5"/>
        <v>10</v>
      </c>
      <c r="I89" s="24">
        <v>10</v>
      </c>
      <c r="J89" s="24"/>
      <c r="K89" s="24"/>
      <c r="L89" s="25"/>
      <c r="M89" s="25"/>
      <c r="N89" s="19" t="s">
        <v>179</v>
      </c>
      <c r="O89" s="19" t="s">
        <v>132</v>
      </c>
      <c r="P89" s="16" t="s">
        <v>68</v>
      </c>
      <c r="Q89" s="19" t="s">
        <v>69</v>
      </c>
      <c r="R89" s="27"/>
    </row>
    <row r="90" spans="1:20" s="1" customFormat="1" ht="51" customHeight="1" x14ac:dyDescent="0.25">
      <c r="A90" s="15">
        <v>85</v>
      </c>
      <c r="B90" s="16" t="s">
        <v>401</v>
      </c>
      <c r="C90" s="16" t="s">
        <v>402</v>
      </c>
      <c r="D90" s="17" t="s">
        <v>378</v>
      </c>
      <c r="E90" s="18" t="s">
        <v>74</v>
      </c>
      <c r="F90" s="17" t="s">
        <v>382</v>
      </c>
      <c r="G90" s="15">
        <f t="shared" si="4"/>
        <v>20</v>
      </c>
      <c r="H90" s="15">
        <f t="shared" si="5"/>
        <v>20</v>
      </c>
      <c r="I90" s="24">
        <v>20</v>
      </c>
      <c r="J90" s="24"/>
      <c r="K90" s="24"/>
      <c r="L90" s="25"/>
      <c r="M90" s="25"/>
      <c r="N90" s="19" t="s">
        <v>179</v>
      </c>
      <c r="O90" s="19" t="s">
        <v>132</v>
      </c>
      <c r="P90" s="16" t="s">
        <v>68</v>
      </c>
      <c r="Q90" s="19" t="s">
        <v>69</v>
      </c>
      <c r="R90" s="27"/>
    </row>
    <row r="91" spans="1:20" s="1" customFormat="1" ht="51" customHeight="1" x14ac:dyDescent="0.25">
      <c r="A91" s="15">
        <v>86</v>
      </c>
      <c r="B91" s="16" t="s">
        <v>403</v>
      </c>
      <c r="C91" s="16" t="s">
        <v>404</v>
      </c>
      <c r="D91" s="17" t="s">
        <v>405</v>
      </c>
      <c r="E91" s="18" t="s">
        <v>74</v>
      </c>
      <c r="F91" s="17" t="s">
        <v>406</v>
      </c>
      <c r="G91" s="15">
        <f t="shared" si="4"/>
        <v>50</v>
      </c>
      <c r="H91" s="15">
        <f t="shared" si="5"/>
        <v>50</v>
      </c>
      <c r="I91" s="24">
        <v>50</v>
      </c>
      <c r="J91" s="24"/>
      <c r="K91" s="24"/>
      <c r="L91" s="25"/>
      <c r="M91" s="25"/>
      <c r="N91" s="19" t="s">
        <v>179</v>
      </c>
      <c r="O91" s="19" t="s">
        <v>132</v>
      </c>
      <c r="P91" s="16" t="s">
        <v>68</v>
      </c>
      <c r="Q91" s="19" t="s">
        <v>69</v>
      </c>
      <c r="R91" s="27"/>
    </row>
    <row r="92" spans="1:20" s="1" customFormat="1" ht="51" customHeight="1" x14ac:dyDescent="0.25">
      <c r="A92" s="15">
        <v>87</v>
      </c>
      <c r="B92" s="16" t="s">
        <v>407</v>
      </c>
      <c r="C92" s="16" t="s">
        <v>408</v>
      </c>
      <c r="D92" s="17" t="s">
        <v>409</v>
      </c>
      <c r="E92" s="18" t="s">
        <v>74</v>
      </c>
      <c r="F92" s="17" t="s">
        <v>379</v>
      </c>
      <c r="G92" s="15">
        <f t="shared" si="4"/>
        <v>20</v>
      </c>
      <c r="H92" s="15">
        <f t="shared" si="5"/>
        <v>20</v>
      </c>
      <c r="I92" s="24">
        <v>20</v>
      </c>
      <c r="J92" s="24"/>
      <c r="K92" s="24"/>
      <c r="L92" s="25"/>
      <c r="M92" s="25"/>
      <c r="N92" s="19" t="s">
        <v>179</v>
      </c>
      <c r="O92" s="19" t="s">
        <v>132</v>
      </c>
      <c r="P92" s="16" t="s">
        <v>68</v>
      </c>
      <c r="Q92" s="19" t="s">
        <v>69</v>
      </c>
      <c r="R92" s="27"/>
    </row>
    <row r="93" spans="1:20" s="1" customFormat="1" ht="51" customHeight="1" x14ac:dyDescent="0.25">
      <c r="A93" s="15">
        <v>88</v>
      </c>
      <c r="B93" s="16" t="s">
        <v>410</v>
      </c>
      <c r="C93" s="16" t="s">
        <v>411</v>
      </c>
      <c r="D93" s="17" t="s">
        <v>374</v>
      </c>
      <c r="E93" s="18" t="s">
        <v>74</v>
      </c>
      <c r="F93" s="17" t="s">
        <v>412</v>
      </c>
      <c r="G93" s="15">
        <f t="shared" si="4"/>
        <v>15</v>
      </c>
      <c r="H93" s="15">
        <f t="shared" si="5"/>
        <v>15</v>
      </c>
      <c r="I93" s="24">
        <v>15</v>
      </c>
      <c r="J93" s="24"/>
      <c r="K93" s="24"/>
      <c r="L93" s="25"/>
      <c r="M93" s="25"/>
      <c r="N93" s="19" t="s">
        <v>179</v>
      </c>
      <c r="O93" s="19" t="s">
        <v>132</v>
      </c>
      <c r="P93" s="16" t="s">
        <v>68</v>
      </c>
      <c r="Q93" s="19" t="s">
        <v>69</v>
      </c>
      <c r="R93" s="27"/>
    </row>
    <row r="94" spans="1:20" s="1" customFormat="1" ht="117" customHeight="1" x14ac:dyDescent="0.25">
      <c r="A94" s="15">
        <v>89</v>
      </c>
      <c r="B94" s="16" t="s">
        <v>413</v>
      </c>
      <c r="C94" s="16" t="s">
        <v>414</v>
      </c>
      <c r="D94" s="17" t="s">
        <v>415</v>
      </c>
      <c r="E94" s="18" t="s">
        <v>74</v>
      </c>
      <c r="F94" s="17" t="s">
        <v>416</v>
      </c>
      <c r="G94" s="15">
        <f t="shared" si="4"/>
        <v>50</v>
      </c>
      <c r="H94" s="15">
        <f t="shared" si="5"/>
        <v>50</v>
      </c>
      <c r="I94" s="24">
        <v>50</v>
      </c>
      <c r="J94" s="24"/>
      <c r="K94" s="24"/>
      <c r="L94" s="25"/>
      <c r="M94" s="25"/>
      <c r="N94" s="19" t="s">
        <v>179</v>
      </c>
      <c r="O94" s="19" t="s">
        <v>132</v>
      </c>
      <c r="P94" s="16" t="s">
        <v>68</v>
      </c>
      <c r="Q94" s="19" t="s">
        <v>69</v>
      </c>
      <c r="R94" s="27"/>
    </row>
    <row r="95" spans="1:20" s="2" customFormat="1" ht="120" customHeight="1" x14ac:dyDescent="0.25">
      <c r="A95" s="15">
        <v>90</v>
      </c>
      <c r="B95" s="16" t="s">
        <v>417</v>
      </c>
      <c r="C95" s="16" t="s">
        <v>418</v>
      </c>
      <c r="D95" s="16" t="s">
        <v>419</v>
      </c>
      <c r="E95" s="18" t="s">
        <v>74</v>
      </c>
      <c r="F95" s="16" t="s">
        <v>420</v>
      </c>
      <c r="G95" s="15">
        <f t="shared" si="4"/>
        <v>50</v>
      </c>
      <c r="H95" s="15">
        <f t="shared" si="5"/>
        <v>50</v>
      </c>
      <c r="I95" s="19">
        <v>50</v>
      </c>
      <c r="J95" s="19"/>
      <c r="K95" s="19"/>
      <c r="L95" s="26"/>
      <c r="M95" s="26"/>
      <c r="N95" s="19" t="s">
        <v>179</v>
      </c>
      <c r="O95" s="19" t="s">
        <v>132</v>
      </c>
      <c r="P95" s="16" t="s">
        <v>68</v>
      </c>
      <c r="Q95" s="19" t="s">
        <v>69</v>
      </c>
      <c r="R95" s="28"/>
      <c r="S95" s="1"/>
      <c r="T95" s="1"/>
    </row>
    <row r="96" spans="1:20" s="2" customFormat="1" ht="99.9" customHeight="1" x14ac:dyDescent="0.25">
      <c r="A96" s="15">
        <v>91</v>
      </c>
      <c r="B96" s="16" t="s">
        <v>421</v>
      </c>
      <c r="C96" s="16" t="s">
        <v>422</v>
      </c>
      <c r="D96" s="16" t="s">
        <v>423</v>
      </c>
      <c r="E96" s="18" t="s">
        <v>74</v>
      </c>
      <c r="F96" s="16" t="s">
        <v>424</v>
      </c>
      <c r="G96" s="15">
        <f t="shared" si="4"/>
        <v>20</v>
      </c>
      <c r="H96" s="15">
        <f t="shared" si="5"/>
        <v>20</v>
      </c>
      <c r="I96" s="19">
        <v>20</v>
      </c>
      <c r="J96" s="19"/>
      <c r="K96" s="19"/>
      <c r="L96" s="26"/>
      <c r="M96" s="26"/>
      <c r="N96" s="19" t="s">
        <v>179</v>
      </c>
      <c r="O96" s="19" t="s">
        <v>132</v>
      </c>
      <c r="P96" s="16" t="s">
        <v>68</v>
      </c>
      <c r="Q96" s="19" t="s">
        <v>69</v>
      </c>
      <c r="R96" s="28"/>
      <c r="S96" s="1"/>
      <c r="T96" s="1"/>
    </row>
    <row r="97" spans="1:20" s="2" customFormat="1" ht="93.9" customHeight="1" x14ac:dyDescent="0.25">
      <c r="A97" s="15">
        <v>92</v>
      </c>
      <c r="B97" s="16" t="s">
        <v>425</v>
      </c>
      <c r="C97" s="16" t="s">
        <v>422</v>
      </c>
      <c r="D97" s="29" t="s">
        <v>426</v>
      </c>
      <c r="E97" s="19" t="s">
        <v>427</v>
      </c>
      <c r="F97" s="30" t="s">
        <v>428</v>
      </c>
      <c r="G97" s="15">
        <f t="shared" si="4"/>
        <v>102</v>
      </c>
      <c r="H97" s="15">
        <f t="shared" si="5"/>
        <v>102</v>
      </c>
      <c r="I97" s="19">
        <v>102</v>
      </c>
      <c r="J97" s="19"/>
      <c r="K97" s="19"/>
      <c r="L97" s="26"/>
      <c r="M97" s="26"/>
      <c r="N97" s="19" t="s">
        <v>179</v>
      </c>
      <c r="O97" s="19" t="s">
        <v>132</v>
      </c>
      <c r="P97" s="16" t="s">
        <v>68</v>
      </c>
      <c r="Q97" s="19" t="s">
        <v>69</v>
      </c>
      <c r="R97" s="28"/>
      <c r="S97" s="1"/>
      <c r="T97" s="1"/>
    </row>
    <row r="98" spans="1:20" s="2" customFormat="1" ht="69" customHeight="1" x14ac:dyDescent="0.25">
      <c r="A98" s="15">
        <v>93</v>
      </c>
      <c r="B98" s="16" t="s">
        <v>429</v>
      </c>
      <c r="C98" s="16" t="s">
        <v>430</v>
      </c>
      <c r="D98" s="16" t="s">
        <v>431</v>
      </c>
      <c r="E98" s="18" t="s">
        <v>74</v>
      </c>
      <c r="F98" s="16" t="s">
        <v>432</v>
      </c>
      <c r="G98" s="15">
        <f t="shared" si="4"/>
        <v>70</v>
      </c>
      <c r="H98" s="15">
        <f t="shared" si="5"/>
        <v>70</v>
      </c>
      <c r="I98" s="19">
        <v>70</v>
      </c>
      <c r="J98" s="19"/>
      <c r="K98" s="19"/>
      <c r="L98" s="26"/>
      <c r="M98" s="26"/>
      <c r="N98" s="19" t="s">
        <v>179</v>
      </c>
      <c r="O98" s="19" t="s">
        <v>132</v>
      </c>
      <c r="P98" s="16" t="s">
        <v>68</v>
      </c>
      <c r="Q98" s="19" t="s">
        <v>69</v>
      </c>
      <c r="R98" s="28"/>
      <c r="S98" s="1"/>
      <c r="T98" s="1"/>
    </row>
    <row r="99" spans="1:20" s="2" customFormat="1" ht="83.1" customHeight="1" x14ac:dyDescent="0.25">
      <c r="A99" s="15">
        <v>94</v>
      </c>
      <c r="B99" s="16" t="s">
        <v>433</v>
      </c>
      <c r="C99" s="16" t="s">
        <v>434</v>
      </c>
      <c r="D99" s="16" t="s">
        <v>435</v>
      </c>
      <c r="E99" s="18" t="s">
        <v>74</v>
      </c>
      <c r="F99" s="16" t="s">
        <v>436</v>
      </c>
      <c r="G99" s="15">
        <f t="shared" si="4"/>
        <v>140</v>
      </c>
      <c r="H99" s="15">
        <f t="shared" si="5"/>
        <v>140</v>
      </c>
      <c r="I99" s="19">
        <v>140</v>
      </c>
      <c r="J99" s="19"/>
      <c r="K99" s="19"/>
      <c r="L99" s="26"/>
      <c r="M99" s="26"/>
      <c r="N99" s="19" t="s">
        <v>179</v>
      </c>
      <c r="O99" s="19" t="s">
        <v>132</v>
      </c>
      <c r="P99" s="16" t="s">
        <v>68</v>
      </c>
      <c r="Q99" s="19" t="s">
        <v>69</v>
      </c>
      <c r="R99" s="28"/>
      <c r="S99" s="1"/>
      <c r="T99" s="1"/>
    </row>
    <row r="100" spans="1:20" s="2" customFormat="1" ht="93" customHeight="1" x14ac:dyDescent="0.25">
      <c r="A100" s="15">
        <v>95</v>
      </c>
      <c r="B100" s="16" t="s">
        <v>437</v>
      </c>
      <c r="C100" s="16" t="s">
        <v>438</v>
      </c>
      <c r="D100" s="16" t="s">
        <v>439</v>
      </c>
      <c r="E100" s="18" t="s">
        <v>74</v>
      </c>
      <c r="F100" s="16" t="s">
        <v>440</v>
      </c>
      <c r="G100" s="15">
        <f t="shared" si="4"/>
        <v>8</v>
      </c>
      <c r="H100" s="15">
        <f t="shared" si="5"/>
        <v>8</v>
      </c>
      <c r="I100" s="19">
        <v>8</v>
      </c>
      <c r="J100" s="19"/>
      <c r="K100" s="19"/>
      <c r="L100" s="26"/>
      <c r="M100" s="26"/>
      <c r="N100" s="19" t="s">
        <v>179</v>
      </c>
      <c r="O100" s="19" t="s">
        <v>132</v>
      </c>
      <c r="P100" s="16" t="s">
        <v>68</v>
      </c>
      <c r="Q100" s="19" t="s">
        <v>69</v>
      </c>
      <c r="R100" s="28"/>
      <c r="S100" s="1"/>
      <c r="T100" s="1"/>
    </row>
    <row r="101" spans="1:20" s="2" customFormat="1" ht="93" customHeight="1" x14ac:dyDescent="0.25">
      <c r="A101" s="15">
        <v>96</v>
      </c>
      <c r="B101" s="16" t="s">
        <v>441</v>
      </c>
      <c r="C101" s="17" t="s">
        <v>115</v>
      </c>
      <c r="D101" s="16" t="s">
        <v>442</v>
      </c>
      <c r="E101" s="17" t="s">
        <v>74</v>
      </c>
      <c r="F101" s="16" t="s">
        <v>443</v>
      </c>
      <c r="G101" s="15">
        <f t="shared" si="4"/>
        <v>180</v>
      </c>
      <c r="H101" s="15">
        <f t="shared" si="5"/>
        <v>180</v>
      </c>
      <c r="I101" s="19">
        <v>180</v>
      </c>
      <c r="J101" s="19"/>
      <c r="K101" s="19"/>
      <c r="L101" s="26"/>
      <c r="M101" s="26"/>
      <c r="N101" s="19" t="s">
        <v>179</v>
      </c>
      <c r="O101" s="17" t="s">
        <v>444</v>
      </c>
      <c r="P101" s="16" t="s">
        <v>68</v>
      </c>
      <c r="Q101" s="19" t="s">
        <v>69</v>
      </c>
      <c r="R101" s="19" t="s">
        <v>89</v>
      </c>
      <c r="S101" s="1"/>
      <c r="T101" s="1"/>
    </row>
    <row r="102" spans="1:20" s="1" customFormat="1" ht="65.099999999999994" customHeight="1" x14ac:dyDescent="0.25">
      <c r="A102" s="15">
        <v>97</v>
      </c>
      <c r="B102" s="19" t="s">
        <v>445</v>
      </c>
      <c r="C102" s="19" t="s">
        <v>446</v>
      </c>
      <c r="D102" s="17" t="s">
        <v>447</v>
      </c>
      <c r="E102" s="19" t="s">
        <v>448</v>
      </c>
      <c r="F102" s="28" t="s">
        <v>449</v>
      </c>
      <c r="G102" s="15">
        <f t="shared" si="4"/>
        <v>60</v>
      </c>
      <c r="H102" s="15">
        <f t="shared" si="5"/>
        <v>60</v>
      </c>
      <c r="I102" s="24">
        <v>60</v>
      </c>
      <c r="J102" s="24"/>
      <c r="K102" s="24"/>
      <c r="L102" s="25"/>
      <c r="M102" s="25"/>
      <c r="N102" s="19" t="s">
        <v>450</v>
      </c>
      <c r="O102" s="19" t="s">
        <v>67</v>
      </c>
      <c r="P102" s="19" t="s">
        <v>68</v>
      </c>
      <c r="Q102" s="19" t="s">
        <v>69</v>
      </c>
      <c r="R102" s="24" t="s">
        <v>89</v>
      </c>
    </row>
    <row r="103" spans="1:20" s="3" customFormat="1" ht="65.099999999999994" customHeight="1" x14ac:dyDescent="0.25">
      <c r="A103" s="15">
        <v>98</v>
      </c>
      <c r="B103" s="19" t="s">
        <v>451</v>
      </c>
      <c r="C103" s="19" t="s">
        <v>452</v>
      </c>
      <c r="D103" s="17" t="s">
        <v>453</v>
      </c>
      <c r="E103" s="19" t="s">
        <v>448</v>
      </c>
      <c r="F103" s="28" t="s">
        <v>454</v>
      </c>
      <c r="G103" s="15">
        <f t="shared" si="4"/>
        <v>70</v>
      </c>
      <c r="H103" s="15">
        <f t="shared" si="5"/>
        <v>70</v>
      </c>
      <c r="I103" s="24">
        <v>70</v>
      </c>
      <c r="J103" s="24"/>
      <c r="K103" s="24"/>
      <c r="L103" s="25"/>
      <c r="M103" s="25"/>
      <c r="N103" s="19" t="s">
        <v>450</v>
      </c>
      <c r="O103" s="19" t="s">
        <v>67</v>
      </c>
      <c r="P103" s="19" t="s">
        <v>68</v>
      </c>
      <c r="Q103" s="19" t="s">
        <v>69</v>
      </c>
      <c r="R103" s="24" t="s">
        <v>89</v>
      </c>
      <c r="S103" s="1"/>
      <c r="T103" s="1"/>
    </row>
    <row r="104" spans="1:20" s="3" customFormat="1" ht="84" customHeight="1" x14ac:dyDescent="0.25">
      <c r="A104" s="15">
        <v>99</v>
      </c>
      <c r="B104" s="19" t="s">
        <v>455</v>
      </c>
      <c r="C104" s="19" t="s">
        <v>456</v>
      </c>
      <c r="D104" s="17" t="s">
        <v>457</v>
      </c>
      <c r="E104" s="19" t="s">
        <v>448</v>
      </c>
      <c r="F104" s="28" t="s">
        <v>458</v>
      </c>
      <c r="G104" s="15">
        <f t="shared" si="4"/>
        <v>65</v>
      </c>
      <c r="H104" s="15">
        <f t="shared" si="5"/>
        <v>65</v>
      </c>
      <c r="I104" s="24">
        <v>65</v>
      </c>
      <c r="J104" s="24"/>
      <c r="K104" s="24"/>
      <c r="L104" s="25"/>
      <c r="M104" s="25"/>
      <c r="N104" s="19" t="s">
        <v>450</v>
      </c>
      <c r="O104" s="19" t="s">
        <v>67</v>
      </c>
      <c r="P104" s="19" t="s">
        <v>68</v>
      </c>
      <c r="Q104" s="19" t="s">
        <v>69</v>
      </c>
      <c r="R104" s="24" t="s">
        <v>89</v>
      </c>
      <c r="S104" s="1"/>
      <c r="T104" s="1"/>
    </row>
    <row r="105" spans="1:20" s="2" customFormat="1" ht="69.900000000000006" customHeight="1" x14ac:dyDescent="0.25">
      <c r="A105" s="15">
        <v>100</v>
      </c>
      <c r="B105" s="16" t="s">
        <v>459</v>
      </c>
      <c r="C105" s="19" t="s">
        <v>460</v>
      </c>
      <c r="D105" s="16" t="s">
        <v>461</v>
      </c>
      <c r="E105" s="19" t="s">
        <v>462</v>
      </c>
      <c r="F105" s="16" t="s">
        <v>463</v>
      </c>
      <c r="G105" s="15">
        <f t="shared" si="4"/>
        <v>2052</v>
      </c>
      <c r="H105" s="15">
        <f t="shared" si="5"/>
        <v>2052</v>
      </c>
      <c r="I105" s="19">
        <v>2052</v>
      </c>
      <c r="J105" s="19"/>
      <c r="K105" s="19"/>
      <c r="L105" s="26"/>
      <c r="M105" s="26"/>
      <c r="N105" s="19" t="s">
        <v>179</v>
      </c>
      <c r="O105" s="19" t="s">
        <v>67</v>
      </c>
      <c r="P105" s="19" t="s">
        <v>464</v>
      </c>
      <c r="Q105" s="19" t="s">
        <v>465</v>
      </c>
      <c r="R105" s="28"/>
      <c r="S105" s="1"/>
      <c r="T105" s="1"/>
    </row>
    <row r="106" spans="1:20" s="2" customFormat="1" ht="72" customHeight="1" x14ac:dyDescent="0.25">
      <c r="A106" s="15">
        <v>101</v>
      </c>
      <c r="B106" s="16" t="s">
        <v>466</v>
      </c>
      <c r="C106" s="19" t="s">
        <v>467</v>
      </c>
      <c r="D106" s="16" t="s">
        <v>468</v>
      </c>
      <c r="E106" s="19" t="s">
        <v>469</v>
      </c>
      <c r="F106" s="31" t="s">
        <v>470</v>
      </c>
      <c r="G106" s="15">
        <f t="shared" si="4"/>
        <v>50</v>
      </c>
      <c r="H106" s="15">
        <f t="shared" si="5"/>
        <v>50</v>
      </c>
      <c r="I106" s="19">
        <v>50</v>
      </c>
      <c r="J106" s="19"/>
      <c r="K106" s="19"/>
      <c r="L106" s="26"/>
      <c r="M106" s="26"/>
      <c r="N106" s="16" t="s">
        <v>179</v>
      </c>
      <c r="O106" s="16" t="s">
        <v>444</v>
      </c>
      <c r="P106" s="16" t="s">
        <v>68</v>
      </c>
      <c r="Q106" s="16" t="s">
        <v>465</v>
      </c>
      <c r="R106" s="28"/>
      <c r="S106" s="1"/>
      <c r="T106" s="1"/>
    </row>
    <row r="107" spans="1:20" s="2" customFormat="1" ht="92.1" customHeight="1" x14ac:dyDescent="0.25">
      <c r="A107" s="15">
        <v>102</v>
      </c>
      <c r="B107" s="16" t="s">
        <v>466</v>
      </c>
      <c r="C107" s="19" t="s">
        <v>471</v>
      </c>
      <c r="D107" s="16" t="s">
        <v>472</v>
      </c>
      <c r="E107" s="19" t="s">
        <v>469</v>
      </c>
      <c r="F107" s="31" t="s">
        <v>473</v>
      </c>
      <c r="G107" s="15">
        <f t="shared" si="4"/>
        <v>50</v>
      </c>
      <c r="H107" s="15">
        <f t="shared" si="5"/>
        <v>50</v>
      </c>
      <c r="I107" s="19">
        <v>50</v>
      </c>
      <c r="J107" s="19"/>
      <c r="K107" s="19"/>
      <c r="L107" s="19"/>
      <c r="M107" s="26"/>
      <c r="N107" s="16" t="s">
        <v>179</v>
      </c>
      <c r="O107" s="16" t="s">
        <v>444</v>
      </c>
      <c r="P107" s="16" t="s">
        <v>68</v>
      </c>
      <c r="Q107" s="16" t="s">
        <v>465</v>
      </c>
      <c r="R107" s="28"/>
      <c r="S107" s="1"/>
      <c r="T107" s="1"/>
    </row>
    <row r="108" spans="1:20" s="2" customFormat="1" ht="96.9" customHeight="1" x14ac:dyDescent="0.25">
      <c r="A108" s="15">
        <v>103</v>
      </c>
      <c r="B108" s="16" t="s">
        <v>466</v>
      </c>
      <c r="C108" s="19" t="s">
        <v>474</v>
      </c>
      <c r="D108" s="16" t="s">
        <v>475</v>
      </c>
      <c r="E108" s="19" t="s">
        <v>469</v>
      </c>
      <c r="F108" s="31" t="s">
        <v>476</v>
      </c>
      <c r="G108" s="15">
        <f t="shared" si="4"/>
        <v>50</v>
      </c>
      <c r="H108" s="15">
        <f t="shared" si="5"/>
        <v>50</v>
      </c>
      <c r="I108" s="19">
        <v>50</v>
      </c>
      <c r="J108" s="19"/>
      <c r="K108" s="19"/>
      <c r="L108" s="19"/>
      <c r="M108" s="26"/>
      <c r="N108" s="16" t="s">
        <v>179</v>
      </c>
      <c r="O108" s="16" t="s">
        <v>444</v>
      </c>
      <c r="P108" s="16" t="s">
        <v>68</v>
      </c>
      <c r="Q108" s="16" t="s">
        <v>465</v>
      </c>
      <c r="R108" s="28"/>
      <c r="S108" s="1"/>
      <c r="T108" s="1"/>
    </row>
    <row r="109" spans="1:20" s="2" customFormat="1" ht="144.9" customHeight="1" x14ac:dyDescent="0.25">
      <c r="A109" s="15">
        <v>104</v>
      </c>
      <c r="B109" s="16" t="s">
        <v>466</v>
      </c>
      <c r="C109" s="19" t="s">
        <v>477</v>
      </c>
      <c r="D109" s="16" t="s">
        <v>478</v>
      </c>
      <c r="E109" s="19" t="s">
        <v>469</v>
      </c>
      <c r="F109" s="31" t="s">
        <v>479</v>
      </c>
      <c r="G109" s="15">
        <f t="shared" si="4"/>
        <v>50</v>
      </c>
      <c r="H109" s="15">
        <f t="shared" si="5"/>
        <v>50</v>
      </c>
      <c r="I109" s="19">
        <v>50</v>
      </c>
      <c r="J109" s="19"/>
      <c r="K109" s="19"/>
      <c r="L109" s="26"/>
      <c r="M109" s="26"/>
      <c r="N109" s="16" t="s">
        <v>179</v>
      </c>
      <c r="O109" s="16" t="s">
        <v>444</v>
      </c>
      <c r="P109" s="16" t="s">
        <v>68</v>
      </c>
      <c r="Q109" s="16" t="s">
        <v>465</v>
      </c>
      <c r="R109" s="28"/>
      <c r="S109" s="1"/>
      <c r="T109" s="1"/>
    </row>
    <row r="110" spans="1:20" s="2" customFormat="1" ht="65.099999999999994" customHeight="1" x14ac:dyDescent="0.25">
      <c r="A110" s="15">
        <v>105</v>
      </c>
      <c r="B110" s="16" t="s">
        <v>466</v>
      </c>
      <c r="C110" s="19" t="s">
        <v>480</v>
      </c>
      <c r="D110" s="16" t="s">
        <v>481</v>
      </c>
      <c r="E110" s="19" t="s">
        <v>469</v>
      </c>
      <c r="F110" s="31" t="s">
        <v>482</v>
      </c>
      <c r="G110" s="15">
        <f t="shared" si="4"/>
        <v>50</v>
      </c>
      <c r="H110" s="15">
        <f t="shared" si="5"/>
        <v>50</v>
      </c>
      <c r="I110" s="19">
        <v>50</v>
      </c>
      <c r="J110" s="19"/>
      <c r="K110" s="19"/>
      <c r="L110" s="26"/>
      <c r="M110" s="26"/>
      <c r="N110" s="16" t="s">
        <v>179</v>
      </c>
      <c r="O110" s="16" t="s">
        <v>444</v>
      </c>
      <c r="P110" s="16" t="s">
        <v>68</v>
      </c>
      <c r="Q110" s="16" t="s">
        <v>465</v>
      </c>
      <c r="R110" s="28"/>
      <c r="S110" s="1"/>
      <c r="T110" s="1"/>
    </row>
    <row r="111" spans="1:20" s="2" customFormat="1" ht="110.1" customHeight="1" x14ac:dyDescent="0.25">
      <c r="A111" s="15">
        <v>106</v>
      </c>
      <c r="B111" s="16" t="s">
        <v>466</v>
      </c>
      <c r="C111" s="19" t="s">
        <v>483</v>
      </c>
      <c r="D111" s="16" t="s">
        <v>484</v>
      </c>
      <c r="E111" s="19" t="s">
        <v>469</v>
      </c>
      <c r="F111" s="31" t="s">
        <v>485</v>
      </c>
      <c r="G111" s="15">
        <f t="shared" si="4"/>
        <v>50</v>
      </c>
      <c r="H111" s="15">
        <f t="shared" si="5"/>
        <v>50</v>
      </c>
      <c r="I111" s="19">
        <v>50</v>
      </c>
      <c r="J111" s="19"/>
      <c r="K111" s="19"/>
      <c r="L111" s="26"/>
      <c r="M111" s="19"/>
      <c r="N111" s="16" t="s">
        <v>179</v>
      </c>
      <c r="O111" s="16" t="s">
        <v>444</v>
      </c>
      <c r="P111" s="16" t="s">
        <v>68</v>
      </c>
      <c r="Q111" s="16" t="s">
        <v>465</v>
      </c>
      <c r="R111" s="28"/>
      <c r="S111" s="1"/>
      <c r="T111" s="1"/>
    </row>
    <row r="112" spans="1:20" s="2" customFormat="1" ht="120" customHeight="1" x14ac:dyDescent="0.25">
      <c r="A112" s="15">
        <v>107</v>
      </c>
      <c r="B112" s="16" t="s">
        <v>466</v>
      </c>
      <c r="C112" s="19" t="s">
        <v>486</v>
      </c>
      <c r="D112" s="16" t="s">
        <v>487</v>
      </c>
      <c r="E112" s="19" t="s">
        <v>469</v>
      </c>
      <c r="F112" s="31" t="s">
        <v>488</v>
      </c>
      <c r="G112" s="15">
        <f t="shared" si="4"/>
        <v>50</v>
      </c>
      <c r="H112" s="15">
        <f t="shared" si="5"/>
        <v>50</v>
      </c>
      <c r="I112" s="19">
        <v>50</v>
      </c>
      <c r="J112" s="19"/>
      <c r="K112" s="19"/>
      <c r="L112" s="26"/>
      <c r="M112" s="26"/>
      <c r="N112" s="16" t="s">
        <v>179</v>
      </c>
      <c r="O112" s="16" t="s">
        <v>444</v>
      </c>
      <c r="P112" s="16" t="s">
        <v>68</v>
      </c>
      <c r="Q112" s="16" t="s">
        <v>465</v>
      </c>
      <c r="R112" s="28"/>
      <c r="S112" s="1"/>
      <c r="T112" s="1"/>
    </row>
    <row r="113" spans="1:20" s="2" customFormat="1" ht="120" customHeight="1" x14ac:dyDescent="0.25">
      <c r="A113" s="15">
        <v>108</v>
      </c>
      <c r="B113" s="16" t="s">
        <v>466</v>
      </c>
      <c r="C113" s="19" t="s">
        <v>489</v>
      </c>
      <c r="D113" s="16" t="s">
        <v>490</v>
      </c>
      <c r="E113" s="19" t="s">
        <v>469</v>
      </c>
      <c r="F113" s="31" t="s">
        <v>491</v>
      </c>
      <c r="G113" s="15">
        <f t="shared" si="4"/>
        <v>50</v>
      </c>
      <c r="H113" s="15">
        <f t="shared" si="5"/>
        <v>50</v>
      </c>
      <c r="I113" s="19">
        <v>50</v>
      </c>
      <c r="J113" s="19"/>
      <c r="K113" s="19"/>
      <c r="L113" s="19"/>
      <c r="M113" s="19"/>
      <c r="N113" s="16" t="s">
        <v>179</v>
      </c>
      <c r="O113" s="16" t="s">
        <v>444</v>
      </c>
      <c r="P113" s="16" t="s">
        <v>68</v>
      </c>
      <c r="Q113" s="16" t="s">
        <v>465</v>
      </c>
      <c r="R113" s="28"/>
      <c r="S113" s="1"/>
      <c r="T113" s="1"/>
    </row>
    <row r="114" spans="1:20" s="2" customFormat="1" ht="120" customHeight="1" x14ac:dyDescent="0.25">
      <c r="A114" s="15">
        <v>109</v>
      </c>
      <c r="B114" s="16" t="s">
        <v>466</v>
      </c>
      <c r="C114" s="19" t="s">
        <v>492</v>
      </c>
      <c r="D114" s="16" t="s">
        <v>493</v>
      </c>
      <c r="E114" s="19" t="s">
        <v>469</v>
      </c>
      <c r="F114" s="31" t="s">
        <v>494</v>
      </c>
      <c r="G114" s="15">
        <f t="shared" si="4"/>
        <v>50</v>
      </c>
      <c r="H114" s="15">
        <f t="shared" si="5"/>
        <v>50</v>
      </c>
      <c r="I114" s="19">
        <v>50</v>
      </c>
      <c r="J114" s="19"/>
      <c r="K114" s="19"/>
      <c r="L114" s="26"/>
      <c r="M114" s="26"/>
      <c r="N114" s="16" t="s">
        <v>179</v>
      </c>
      <c r="O114" s="16" t="s">
        <v>444</v>
      </c>
      <c r="P114" s="16" t="s">
        <v>68</v>
      </c>
      <c r="Q114" s="16" t="s">
        <v>465</v>
      </c>
      <c r="R114" s="28"/>
      <c r="S114" s="1"/>
      <c r="T114" s="1"/>
    </row>
    <row r="115" spans="1:20" s="2" customFormat="1" ht="122.1" customHeight="1" x14ac:dyDescent="0.25">
      <c r="A115" s="15">
        <v>110</v>
      </c>
      <c r="B115" s="16" t="s">
        <v>466</v>
      </c>
      <c r="C115" s="19" t="s">
        <v>495</v>
      </c>
      <c r="D115" s="16" t="s">
        <v>496</v>
      </c>
      <c r="E115" s="19" t="s">
        <v>469</v>
      </c>
      <c r="F115" s="31" t="s">
        <v>497</v>
      </c>
      <c r="G115" s="15">
        <f t="shared" si="4"/>
        <v>50</v>
      </c>
      <c r="H115" s="15">
        <f t="shared" si="5"/>
        <v>50</v>
      </c>
      <c r="I115" s="19">
        <v>50</v>
      </c>
      <c r="J115" s="19"/>
      <c r="K115" s="19"/>
      <c r="L115" s="26"/>
      <c r="M115" s="26"/>
      <c r="N115" s="16" t="s">
        <v>179</v>
      </c>
      <c r="O115" s="16" t="s">
        <v>444</v>
      </c>
      <c r="P115" s="16" t="s">
        <v>68</v>
      </c>
      <c r="Q115" s="16" t="s">
        <v>465</v>
      </c>
      <c r="R115" s="28"/>
      <c r="S115" s="1"/>
      <c r="T115" s="1"/>
    </row>
    <row r="116" spans="1:20" s="2" customFormat="1" ht="120" customHeight="1" x14ac:dyDescent="0.25">
      <c r="A116" s="15">
        <v>111</v>
      </c>
      <c r="B116" s="16" t="s">
        <v>498</v>
      </c>
      <c r="C116" s="16" t="s">
        <v>499</v>
      </c>
      <c r="D116" s="16" t="s">
        <v>500</v>
      </c>
      <c r="E116" s="19" t="s">
        <v>501</v>
      </c>
      <c r="F116" s="16" t="s">
        <v>502</v>
      </c>
      <c r="G116" s="15">
        <f t="shared" si="4"/>
        <v>50</v>
      </c>
      <c r="H116" s="15">
        <f t="shared" si="5"/>
        <v>50</v>
      </c>
      <c r="I116" s="19">
        <v>50</v>
      </c>
      <c r="J116" s="19"/>
      <c r="K116" s="19"/>
      <c r="L116" s="19"/>
      <c r="M116" s="18"/>
      <c r="N116" s="19" t="s">
        <v>179</v>
      </c>
      <c r="O116" s="19" t="s">
        <v>132</v>
      </c>
      <c r="P116" s="16" t="s">
        <v>68</v>
      </c>
      <c r="Q116" s="19" t="s">
        <v>69</v>
      </c>
      <c r="R116" s="28"/>
      <c r="S116" s="1"/>
      <c r="T116" s="1"/>
    </row>
    <row r="117" spans="1:20" s="1" customFormat="1" ht="231.9" customHeight="1" x14ac:dyDescent="0.25">
      <c r="A117" s="15">
        <v>112</v>
      </c>
      <c r="B117" s="15" t="s">
        <v>503</v>
      </c>
      <c r="C117" s="15" t="s">
        <v>504</v>
      </c>
      <c r="D117" s="32" t="s">
        <v>505</v>
      </c>
      <c r="E117" s="18" t="s">
        <v>74</v>
      </c>
      <c r="F117" s="17" t="s">
        <v>506</v>
      </c>
      <c r="G117" s="15">
        <f t="shared" si="4"/>
        <v>400</v>
      </c>
      <c r="H117" s="15">
        <f t="shared" si="5"/>
        <v>400</v>
      </c>
      <c r="I117" s="15">
        <v>400</v>
      </c>
      <c r="J117" s="15"/>
      <c r="K117" s="15"/>
      <c r="L117" s="33"/>
      <c r="M117" s="33"/>
      <c r="N117" s="15" t="s">
        <v>507</v>
      </c>
      <c r="O117" s="19" t="s">
        <v>67</v>
      </c>
      <c r="P117" s="15" t="s">
        <v>464</v>
      </c>
      <c r="Q117" s="19" t="s">
        <v>69</v>
      </c>
      <c r="R117" s="27"/>
    </row>
    <row r="118" spans="1:20" s="1" customFormat="1" ht="90" customHeight="1" x14ac:dyDescent="0.25">
      <c r="A118" s="15">
        <v>113</v>
      </c>
      <c r="B118" s="15" t="s">
        <v>508</v>
      </c>
      <c r="C118" s="15" t="s">
        <v>509</v>
      </c>
      <c r="D118" s="32" t="s">
        <v>510</v>
      </c>
      <c r="E118" s="18" t="s">
        <v>74</v>
      </c>
      <c r="F118" s="17" t="s">
        <v>511</v>
      </c>
      <c r="G118" s="15">
        <f t="shared" si="4"/>
        <v>400</v>
      </c>
      <c r="H118" s="15">
        <f t="shared" si="5"/>
        <v>400</v>
      </c>
      <c r="I118" s="15">
        <v>400</v>
      </c>
      <c r="J118" s="15"/>
      <c r="K118" s="15"/>
      <c r="L118" s="33"/>
      <c r="M118" s="33"/>
      <c r="N118" s="15" t="s">
        <v>507</v>
      </c>
      <c r="O118" s="19" t="s">
        <v>67</v>
      </c>
      <c r="P118" s="15" t="s">
        <v>464</v>
      </c>
      <c r="Q118" s="19" t="s">
        <v>69</v>
      </c>
      <c r="R118" s="24" t="s">
        <v>70</v>
      </c>
    </row>
    <row r="119" spans="1:20" s="1" customFormat="1" ht="63.9" customHeight="1" x14ac:dyDescent="0.25">
      <c r="A119" s="15">
        <v>114</v>
      </c>
      <c r="B119" s="16" t="s">
        <v>512</v>
      </c>
      <c r="C119" s="19" t="s">
        <v>72</v>
      </c>
      <c r="D119" s="17" t="s">
        <v>513</v>
      </c>
      <c r="E119" s="18" t="s">
        <v>124</v>
      </c>
      <c r="F119" s="17" t="s">
        <v>514</v>
      </c>
      <c r="G119" s="15">
        <f t="shared" si="4"/>
        <v>486</v>
      </c>
      <c r="H119" s="15">
        <f t="shared" si="5"/>
        <v>486</v>
      </c>
      <c r="I119" s="24">
        <v>372.22</v>
      </c>
      <c r="J119" s="24">
        <v>113.78</v>
      </c>
      <c r="K119" s="24"/>
      <c r="L119" s="25"/>
      <c r="M119" s="25"/>
      <c r="N119" s="19" t="s">
        <v>515</v>
      </c>
      <c r="O119" s="19" t="s">
        <v>67</v>
      </c>
      <c r="P119" s="16" t="s">
        <v>464</v>
      </c>
      <c r="Q119" s="19" t="s">
        <v>69</v>
      </c>
      <c r="R119" s="27"/>
    </row>
    <row r="120" spans="1:20" s="1" customFormat="1" ht="63.9" customHeight="1" x14ac:dyDescent="0.25">
      <c r="A120" s="15">
        <v>115</v>
      </c>
      <c r="B120" s="16" t="s">
        <v>516</v>
      </c>
      <c r="C120" s="16" t="s">
        <v>517</v>
      </c>
      <c r="D120" s="17" t="s">
        <v>518</v>
      </c>
      <c r="E120" s="18" t="s">
        <v>74</v>
      </c>
      <c r="F120" s="17" t="s">
        <v>519</v>
      </c>
      <c r="G120" s="15">
        <f t="shared" si="4"/>
        <v>253.82</v>
      </c>
      <c r="H120" s="15">
        <f t="shared" si="5"/>
        <v>253.82</v>
      </c>
      <c r="I120" s="24">
        <v>253.82</v>
      </c>
      <c r="J120" s="24"/>
      <c r="K120" s="24"/>
      <c r="L120" s="25"/>
      <c r="M120" s="25"/>
      <c r="N120" s="19" t="s">
        <v>147</v>
      </c>
      <c r="O120" s="19" t="s">
        <v>67</v>
      </c>
      <c r="P120" s="16" t="s">
        <v>464</v>
      </c>
      <c r="Q120" s="19" t="s">
        <v>69</v>
      </c>
      <c r="R120" s="24" t="s">
        <v>89</v>
      </c>
    </row>
    <row r="121" spans="1:20" s="1" customFormat="1" ht="63.9" customHeight="1" x14ac:dyDescent="0.25">
      <c r="A121" s="15">
        <v>116</v>
      </c>
      <c r="B121" s="16" t="s">
        <v>520</v>
      </c>
      <c r="C121" s="16" t="s">
        <v>521</v>
      </c>
      <c r="D121" s="17" t="s">
        <v>522</v>
      </c>
      <c r="E121" s="18" t="s">
        <v>74</v>
      </c>
      <c r="F121" s="17" t="s">
        <v>523</v>
      </c>
      <c r="G121" s="15">
        <f t="shared" si="4"/>
        <v>27</v>
      </c>
      <c r="H121" s="15">
        <f t="shared" si="5"/>
        <v>27</v>
      </c>
      <c r="I121" s="24">
        <v>27</v>
      </c>
      <c r="J121" s="24"/>
      <c r="K121" s="24"/>
      <c r="L121" s="25"/>
      <c r="M121" s="25"/>
      <c r="N121" s="19" t="s">
        <v>147</v>
      </c>
      <c r="O121" s="19" t="s">
        <v>67</v>
      </c>
      <c r="P121" s="16" t="s">
        <v>464</v>
      </c>
      <c r="Q121" s="19" t="s">
        <v>69</v>
      </c>
      <c r="R121" s="24" t="s">
        <v>70</v>
      </c>
    </row>
    <row r="122" spans="1:20" s="1" customFormat="1" ht="63.9" customHeight="1" x14ac:dyDescent="0.25">
      <c r="A122" s="15">
        <v>117</v>
      </c>
      <c r="B122" s="16" t="s">
        <v>524</v>
      </c>
      <c r="C122" s="16" t="s">
        <v>525</v>
      </c>
      <c r="D122" s="17" t="s">
        <v>526</v>
      </c>
      <c r="E122" s="18" t="s">
        <v>74</v>
      </c>
      <c r="F122" s="17" t="s">
        <v>527</v>
      </c>
      <c r="G122" s="15">
        <f t="shared" si="4"/>
        <v>419.05</v>
      </c>
      <c r="H122" s="15">
        <f t="shared" si="5"/>
        <v>419.05</v>
      </c>
      <c r="I122" s="24">
        <v>419.05</v>
      </c>
      <c r="J122" s="24"/>
      <c r="K122" s="24"/>
      <c r="L122" s="25"/>
      <c r="M122" s="25"/>
      <c r="N122" s="19" t="s">
        <v>147</v>
      </c>
      <c r="O122" s="19" t="s">
        <v>67</v>
      </c>
      <c r="P122" s="16" t="s">
        <v>464</v>
      </c>
      <c r="Q122" s="19" t="s">
        <v>69</v>
      </c>
      <c r="R122" s="27"/>
    </row>
    <row r="123" spans="1:20" s="1" customFormat="1" ht="63.9" customHeight="1" x14ac:dyDescent="0.25">
      <c r="A123" s="15">
        <v>118</v>
      </c>
      <c r="B123" s="16" t="s">
        <v>528</v>
      </c>
      <c r="C123" s="16" t="s">
        <v>529</v>
      </c>
      <c r="D123" s="17" t="s">
        <v>530</v>
      </c>
      <c r="E123" s="18" t="s">
        <v>74</v>
      </c>
      <c r="F123" s="17" t="s">
        <v>531</v>
      </c>
      <c r="G123" s="15">
        <f t="shared" si="4"/>
        <v>0.41</v>
      </c>
      <c r="H123" s="15">
        <f t="shared" si="5"/>
        <v>0.41</v>
      </c>
      <c r="I123" s="24">
        <v>0.41</v>
      </c>
      <c r="J123" s="24"/>
      <c r="K123" s="24"/>
      <c r="L123" s="25"/>
      <c r="M123" s="25"/>
      <c r="N123" s="19" t="s">
        <v>147</v>
      </c>
      <c r="O123" s="19" t="s">
        <v>67</v>
      </c>
      <c r="P123" s="16" t="s">
        <v>464</v>
      </c>
      <c r="Q123" s="19" t="s">
        <v>69</v>
      </c>
      <c r="R123" s="27"/>
    </row>
    <row r="124" spans="1:20" s="1" customFormat="1" ht="63.9" customHeight="1" x14ac:dyDescent="0.25">
      <c r="A124" s="15">
        <v>119</v>
      </c>
      <c r="B124" s="16" t="s">
        <v>532</v>
      </c>
      <c r="C124" s="16" t="s">
        <v>533</v>
      </c>
      <c r="D124" s="17" t="s">
        <v>534</v>
      </c>
      <c r="E124" s="18" t="s">
        <v>74</v>
      </c>
      <c r="F124" s="17" t="s">
        <v>535</v>
      </c>
      <c r="G124" s="15">
        <f t="shared" si="4"/>
        <v>6.65</v>
      </c>
      <c r="H124" s="15">
        <f t="shared" si="5"/>
        <v>6.65</v>
      </c>
      <c r="I124" s="24">
        <v>6.65</v>
      </c>
      <c r="J124" s="24"/>
      <c r="K124" s="24"/>
      <c r="L124" s="25"/>
      <c r="M124" s="25"/>
      <c r="N124" s="19" t="s">
        <v>147</v>
      </c>
      <c r="O124" s="19" t="s">
        <v>67</v>
      </c>
      <c r="P124" s="16" t="s">
        <v>464</v>
      </c>
      <c r="Q124" s="19" t="s">
        <v>69</v>
      </c>
      <c r="R124" s="24" t="s">
        <v>70</v>
      </c>
    </row>
    <row r="125" spans="1:20" s="1" customFormat="1" ht="66.900000000000006" customHeight="1" x14ac:dyDescent="0.25">
      <c r="A125" s="15">
        <v>120</v>
      </c>
      <c r="B125" s="16" t="s">
        <v>536</v>
      </c>
      <c r="C125" s="16" t="s">
        <v>537</v>
      </c>
      <c r="D125" s="17" t="s">
        <v>538</v>
      </c>
      <c r="E125" s="18" t="s">
        <v>74</v>
      </c>
      <c r="F125" s="17" t="s">
        <v>539</v>
      </c>
      <c r="G125" s="15">
        <f t="shared" si="4"/>
        <v>0.28000000000000003</v>
      </c>
      <c r="H125" s="15">
        <f t="shared" si="5"/>
        <v>0.28000000000000003</v>
      </c>
      <c r="I125" s="24">
        <v>0.28000000000000003</v>
      </c>
      <c r="J125" s="24"/>
      <c r="K125" s="24"/>
      <c r="L125" s="25"/>
      <c r="M125" s="25"/>
      <c r="N125" s="19" t="s">
        <v>147</v>
      </c>
      <c r="O125" s="19" t="s">
        <v>67</v>
      </c>
      <c r="P125" s="16" t="s">
        <v>464</v>
      </c>
      <c r="Q125" s="19" t="s">
        <v>69</v>
      </c>
      <c r="R125" s="24" t="s">
        <v>89</v>
      </c>
    </row>
    <row r="126" spans="1:20" s="1" customFormat="1" ht="66.900000000000006" customHeight="1" x14ac:dyDescent="0.25">
      <c r="A126" s="15">
        <v>121</v>
      </c>
      <c r="B126" s="16" t="s">
        <v>540</v>
      </c>
      <c r="C126" s="16" t="s">
        <v>541</v>
      </c>
      <c r="D126" s="17" t="s">
        <v>542</v>
      </c>
      <c r="E126" s="18" t="s">
        <v>74</v>
      </c>
      <c r="F126" s="17" t="s">
        <v>543</v>
      </c>
      <c r="G126" s="15">
        <f t="shared" si="4"/>
        <v>27.37</v>
      </c>
      <c r="H126" s="15">
        <f t="shared" si="5"/>
        <v>27.37</v>
      </c>
      <c r="I126" s="24">
        <v>27.37</v>
      </c>
      <c r="J126" s="24"/>
      <c r="K126" s="24"/>
      <c r="L126" s="25"/>
      <c r="M126" s="25"/>
      <c r="N126" s="19" t="s">
        <v>147</v>
      </c>
      <c r="O126" s="19" t="s">
        <v>67</v>
      </c>
      <c r="P126" s="16" t="s">
        <v>464</v>
      </c>
      <c r="Q126" s="19" t="s">
        <v>69</v>
      </c>
      <c r="R126" s="24" t="s">
        <v>89</v>
      </c>
    </row>
    <row r="127" spans="1:20" s="1" customFormat="1" ht="66.900000000000006" customHeight="1" x14ac:dyDescent="0.25">
      <c r="A127" s="15">
        <v>122</v>
      </c>
      <c r="B127" s="16" t="s">
        <v>544</v>
      </c>
      <c r="C127" s="16" t="s">
        <v>545</v>
      </c>
      <c r="D127" s="17" t="s">
        <v>546</v>
      </c>
      <c r="E127" s="18" t="s">
        <v>74</v>
      </c>
      <c r="F127" s="17" t="s">
        <v>547</v>
      </c>
      <c r="G127" s="15">
        <f t="shared" si="4"/>
        <v>16.079999999999998</v>
      </c>
      <c r="H127" s="15">
        <f t="shared" si="5"/>
        <v>16.079999999999998</v>
      </c>
      <c r="I127" s="24">
        <v>16.079999999999998</v>
      </c>
      <c r="J127" s="24"/>
      <c r="K127" s="24"/>
      <c r="L127" s="25"/>
      <c r="M127" s="25"/>
      <c r="N127" s="19" t="s">
        <v>147</v>
      </c>
      <c r="O127" s="19" t="s">
        <v>67</v>
      </c>
      <c r="P127" s="16" t="s">
        <v>464</v>
      </c>
      <c r="Q127" s="19" t="s">
        <v>69</v>
      </c>
      <c r="R127" s="24" t="s">
        <v>70</v>
      </c>
    </row>
    <row r="128" spans="1:20" s="1" customFormat="1" ht="66.900000000000006" customHeight="1" x14ac:dyDescent="0.25">
      <c r="A128" s="15">
        <v>123</v>
      </c>
      <c r="B128" s="16" t="s">
        <v>548</v>
      </c>
      <c r="C128" s="16" t="s">
        <v>549</v>
      </c>
      <c r="D128" s="17" t="s">
        <v>550</v>
      </c>
      <c r="E128" s="18" t="s">
        <v>74</v>
      </c>
      <c r="F128" s="17" t="s">
        <v>551</v>
      </c>
      <c r="G128" s="15">
        <f t="shared" si="4"/>
        <v>95.65</v>
      </c>
      <c r="H128" s="15">
        <f t="shared" si="5"/>
        <v>95.65</v>
      </c>
      <c r="I128" s="24">
        <v>95.65</v>
      </c>
      <c r="J128" s="24"/>
      <c r="K128" s="24"/>
      <c r="L128" s="25"/>
      <c r="M128" s="25"/>
      <c r="N128" s="19" t="s">
        <v>147</v>
      </c>
      <c r="O128" s="19" t="s">
        <v>67</v>
      </c>
      <c r="P128" s="16" t="s">
        <v>464</v>
      </c>
      <c r="Q128" s="19" t="s">
        <v>69</v>
      </c>
      <c r="R128" s="24" t="s">
        <v>89</v>
      </c>
    </row>
    <row r="129" spans="1:18" s="1" customFormat="1" ht="66.900000000000006" customHeight="1" x14ac:dyDescent="0.25">
      <c r="A129" s="15">
        <v>124</v>
      </c>
      <c r="B129" s="16" t="s">
        <v>552</v>
      </c>
      <c r="C129" s="16" t="s">
        <v>553</v>
      </c>
      <c r="D129" s="17" t="s">
        <v>554</v>
      </c>
      <c r="E129" s="18" t="s">
        <v>74</v>
      </c>
      <c r="F129" s="17" t="s">
        <v>555</v>
      </c>
      <c r="G129" s="15">
        <f t="shared" si="4"/>
        <v>150</v>
      </c>
      <c r="H129" s="15">
        <f t="shared" si="5"/>
        <v>150</v>
      </c>
      <c r="I129" s="24">
        <v>73.75</v>
      </c>
      <c r="J129" s="24">
        <v>76.25</v>
      </c>
      <c r="K129" s="24"/>
      <c r="L129" s="25"/>
      <c r="M129" s="25"/>
      <c r="N129" s="19" t="s">
        <v>147</v>
      </c>
      <c r="O129" s="19" t="s">
        <v>67</v>
      </c>
      <c r="P129" s="16" t="s">
        <v>464</v>
      </c>
      <c r="Q129" s="19" t="s">
        <v>69</v>
      </c>
      <c r="R129" s="24" t="s">
        <v>89</v>
      </c>
    </row>
    <row r="130" spans="1:18" s="1" customFormat="1" ht="66.900000000000006" customHeight="1" x14ac:dyDescent="0.25">
      <c r="A130" s="15">
        <v>125</v>
      </c>
      <c r="B130" s="16" t="s">
        <v>556</v>
      </c>
      <c r="C130" s="16" t="s">
        <v>557</v>
      </c>
      <c r="D130" s="17" t="s">
        <v>558</v>
      </c>
      <c r="E130" s="18" t="s">
        <v>74</v>
      </c>
      <c r="F130" s="17" t="s">
        <v>559</v>
      </c>
      <c r="G130" s="15">
        <f t="shared" si="4"/>
        <v>17.940000000000001</v>
      </c>
      <c r="H130" s="15">
        <f t="shared" si="5"/>
        <v>17.940000000000001</v>
      </c>
      <c r="I130" s="24"/>
      <c r="J130" s="24">
        <v>17.940000000000001</v>
      </c>
      <c r="K130" s="24"/>
      <c r="L130" s="25"/>
      <c r="M130" s="25"/>
      <c r="N130" s="19" t="s">
        <v>147</v>
      </c>
      <c r="O130" s="19" t="s">
        <v>67</v>
      </c>
      <c r="P130" s="16" t="s">
        <v>464</v>
      </c>
      <c r="Q130" s="19" t="s">
        <v>69</v>
      </c>
      <c r="R130" s="24" t="s">
        <v>89</v>
      </c>
    </row>
    <row r="131" spans="1:18" s="1" customFormat="1" ht="66.900000000000006" customHeight="1" x14ac:dyDescent="0.25">
      <c r="A131" s="15">
        <v>126</v>
      </c>
      <c r="B131" s="16" t="s">
        <v>560</v>
      </c>
      <c r="C131" s="16" t="s">
        <v>561</v>
      </c>
      <c r="D131" s="17" t="s">
        <v>562</v>
      </c>
      <c r="E131" s="18" t="s">
        <v>74</v>
      </c>
      <c r="F131" s="17" t="s">
        <v>563</v>
      </c>
      <c r="G131" s="15">
        <f t="shared" si="4"/>
        <v>130.13</v>
      </c>
      <c r="H131" s="15">
        <f t="shared" si="5"/>
        <v>130.13</v>
      </c>
      <c r="I131" s="24"/>
      <c r="J131" s="24">
        <v>130.13</v>
      </c>
      <c r="K131" s="24"/>
      <c r="L131" s="25"/>
      <c r="M131" s="25"/>
      <c r="N131" s="19" t="s">
        <v>147</v>
      </c>
      <c r="O131" s="19" t="s">
        <v>67</v>
      </c>
      <c r="P131" s="16" t="s">
        <v>68</v>
      </c>
      <c r="Q131" s="19" t="s">
        <v>69</v>
      </c>
      <c r="R131" s="24" t="s">
        <v>89</v>
      </c>
    </row>
    <row r="132" spans="1:18" s="1" customFormat="1" ht="81.900000000000006" customHeight="1" x14ac:dyDescent="0.25">
      <c r="A132" s="15">
        <v>127</v>
      </c>
      <c r="B132" s="16" t="s">
        <v>564</v>
      </c>
      <c r="C132" s="16" t="s">
        <v>565</v>
      </c>
      <c r="D132" s="17" t="s">
        <v>566</v>
      </c>
      <c r="E132" s="18" t="s">
        <v>74</v>
      </c>
      <c r="F132" s="17" t="s">
        <v>567</v>
      </c>
      <c r="G132" s="15">
        <f t="shared" si="4"/>
        <v>130</v>
      </c>
      <c r="H132" s="15">
        <f t="shared" si="5"/>
        <v>130</v>
      </c>
      <c r="I132" s="24"/>
      <c r="J132" s="24">
        <v>130</v>
      </c>
      <c r="K132" s="24"/>
      <c r="L132" s="25"/>
      <c r="M132" s="25"/>
      <c r="N132" s="19" t="s">
        <v>147</v>
      </c>
      <c r="O132" s="19" t="s">
        <v>67</v>
      </c>
      <c r="P132" s="16" t="s">
        <v>68</v>
      </c>
      <c r="Q132" s="19" t="s">
        <v>69</v>
      </c>
      <c r="R132" s="24" t="s">
        <v>70</v>
      </c>
    </row>
    <row r="133" spans="1:18" s="1" customFormat="1" ht="120.9" customHeight="1" x14ac:dyDescent="0.25">
      <c r="A133" s="15">
        <v>128</v>
      </c>
      <c r="B133" s="16" t="s">
        <v>568</v>
      </c>
      <c r="C133" s="16" t="s">
        <v>569</v>
      </c>
      <c r="D133" s="17" t="s">
        <v>570</v>
      </c>
      <c r="E133" s="18" t="s">
        <v>74</v>
      </c>
      <c r="F133" s="17" t="s">
        <v>571</v>
      </c>
      <c r="G133" s="15">
        <f t="shared" ref="G133:G179" si="6">H133+M133</f>
        <v>160</v>
      </c>
      <c r="H133" s="15">
        <f t="shared" ref="H133:H179" si="7">SUM(I133:L133)</f>
        <v>160</v>
      </c>
      <c r="I133" s="24"/>
      <c r="J133" s="24">
        <v>160</v>
      </c>
      <c r="K133" s="24"/>
      <c r="L133" s="25"/>
      <c r="M133" s="25"/>
      <c r="N133" s="19" t="s">
        <v>147</v>
      </c>
      <c r="O133" s="19" t="s">
        <v>67</v>
      </c>
      <c r="P133" s="16" t="s">
        <v>68</v>
      </c>
      <c r="Q133" s="19" t="s">
        <v>69</v>
      </c>
      <c r="R133" s="24" t="s">
        <v>89</v>
      </c>
    </row>
    <row r="134" spans="1:18" s="1" customFormat="1" ht="90.9" customHeight="1" x14ac:dyDescent="0.25">
      <c r="A134" s="15">
        <v>129</v>
      </c>
      <c r="B134" s="16" t="s">
        <v>572</v>
      </c>
      <c r="C134" s="16" t="s">
        <v>573</v>
      </c>
      <c r="D134" s="17" t="s">
        <v>574</v>
      </c>
      <c r="E134" s="18" t="s">
        <v>74</v>
      </c>
      <c r="F134" s="17" t="s">
        <v>575</v>
      </c>
      <c r="G134" s="15">
        <f t="shared" si="6"/>
        <v>10.56</v>
      </c>
      <c r="H134" s="15">
        <f t="shared" si="7"/>
        <v>10.56</v>
      </c>
      <c r="I134" s="24"/>
      <c r="J134" s="24">
        <v>10.56</v>
      </c>
      <c r="K134" s="24"/>
      <c r="L134" s="25"/>
      <c r="M134" s="25"/>
      <c r="N134" s="19" t="s">
        <v>147</v>
      </c>
      <c r="O134" s="19" t="s">
        <v>67</v>
      </c>
      <c r="P134" s="16" t="s">
        <v>464</v>
      </c>
      <c r="Q134" s="19" t="s">
        <v>69</v>
      </c>
      <c r="R134" s="24" t="s">
        <v>89</v>
      </c>
    </row>
    <row r="135" spans="1:18" s="1" customFormat="1" ht="56.1" customHeight="1" x14ac:dyDescent="0.25">
      <c r="A135" s="15">
        <v>130</v>
      </c>
      <c r="B135" s="16" t="s">
        <v>576</v>
      </c>
      <c r="C135" s="16" t="s">
        <v>234</v>
      </c>
      <c r="D135" s="17" t="s">
        <v>577</v>
      </c>
      <c r="E135" s="18" t="s">
        <v>74</v>
      </c>
      <c r="F135" s="17" t="s">
        <v>578</v>
      </c>
      <c r="G135" s="15">
        <f t="shared" si="6"/>
        <v>3.65</v>
      </c>
      <c r="H135" s="15">
        <f t="shared" si="7"/>
        <v>3.65</v>
      </c>
      <c r="I135" s="24"/>
      <c r="J135" s="24">
        <v>3.65</v>
      </c>
      <c r="K135" s="24"/>
      <c r="L135" s="25"/>
      <c r="M135" s="25"/>
      <c r="N135" s="19" t="s">
        <v>147</v>
      </c>
      <c r="O135" s="19" t="s">
        <v>67</v>
      </c>
      <c r="P135" s="16" t="s">
        <v>464</v>
      </c>
      <c r="Q135" s="19" t="s">
        <v>69</v>
      </c>
      <c r="R135" s="24" t="s">
        <v>89</v>
      </c>
    </row>
    <row r="136" spans="1:18" s="1" customFormat="1" ht="119.1" customHeight="1" x14ac:dyDescent="0.25">
      <c r="A136" s="15">
        <v>131</v>
      </c>
      <c r="B136" s="16" t="s">
        <v>579</v>
      </c>
      <c r="C136" s="16" t="s">
        <v>580</v>
      </c>
      <c r="D136" s="17" t="s">
        <v>581</v>
      </c>
      <c r="E136" s="18" t="s">
        <v>74</v>
      </c>
      <c r="F136" s="17" t="s">
        <v>582</v>
      </c>
      <c r="G136" s="15">
        <f t="shared" si="6"/>
        <v>32.39</v>
      </c>
      <c r="H136" s="15">
        <f t="shared" si="7"/>
        <v>32.39</v>
      </c>
      <c r="I136" s="24"/>
      <c r="J136" s="24">
        <v>32.39</v>
      </c>
      <c r="K136" s="24"/>
      <c r="L136" s="25"/>
      <c r="M136" s="25"/>
      <c r="N136" s="19" t="s">
        <v>147</v>
      </c>
      <c r="O136" s="19" t="s">
        <v>67</v>
      </c>
      <c r="P136" s="16" t="s">
        <v>68</v>
      </c>
      <c r="Q136" s="19" t="s">
        <v>69</v>
      </c>
      <c r="R136" s="24" t="s">
        <v>89</v>
      </c>
    </row>
    <row r="137" spans="1:18" s="1" customFormat="1" ht="51.9" customHeight="1" x14ac:dyDescent="0.25">
      <c r="A137" s="15">
        <v>132</v>
      </c>
      <c r="B137" s="16" t="s">
        <v>583</v>
      </c>
      <c r="C137" s="16" t="s">
        <v>584</v>
      </c>
      <c r="D137" s="17" t="s">
        <v>585</v>
      </c>
      <c r="E137" s="18" t="s">
        <v>74</v>
      </c>
      <c r="F137" s="17" t="s">
        <v>586</v>
      </c>
      <c r="G137" s="15">
        <f t="shared" si="6"/>
        <v>31.57</v>
      </c>
      <c r="H137" s="15">
        <f t="shared" si="7"/>
        <v>31.57</v>
      </c>
      <c r="I137" s="24"/>
      <c r="J137" s="24">
        <v>31.57</v>
      </c>
      <c r="K137" s="24"/>
      <c r="L137" s="25"/>
      <c r="M137" s="25"/>
      <c r="N137" s="19" t="s">
        <v>147</v>
      </c>
      <c r="O137" s="19" t="s">
        <v>67</v>
      </c>
      <c r="P137" s="16" t="s">
        <v>68</v>
      </c>
      <c r="Q137" s="19" t="s">
        <v>69</v>
      </c>
      <c r="R137" s="24" t="s">
        <v>89</v>
      </c>
    </row>
    <row r="138" spans="1:18" s="1" customFormat="1" ht="92.1" customHeight="1" x14ac:dyDescent="0.25">
      <c r="A138" s="15">
        <v>133</v>
      </c>
      <c r="B138" s="16" t="s">
        <v>587</v>
      </c>
      <c r="C138" s="16" t="s">
        <v>588</v>
      </c>
      <c r="D138" s="17" t="s">
        <v>589</v>
      </c>
      <c r="E138" s="18" t="s">
        <v>74</v>
      </c>
      <c r="F138" s="17" t="s">
        <v>590</v>
      </c>
      <c r="G138" s="15">
        <f t="shared" si="6"/>
        <v>6.07</v>
      </c>
      <c r="H138" s="15">
        <f t="shared" si="7"/>
        <v>6.07</v>
      </c>
      <c r="I138" s="24"/>
      <c r="J138" s="24">
        <v>6.07</v>
      </c>
      <c r="K138" s="24"/>
      <c r="L138" s="25"/>
      <c r="M138" s="25"/>
      <c r="N138" s="19" t="s">
        <v>147</v>
      </c>
      <c r="O138" s="19" t="s">
        <v>67</v>
      </c>
      <c r="P138" s="16" t="s">
        <v>464</v>
      </c>
      <c r="Q138" s="19" t="s">
        <v>69</v>
      </c>
      <c r="R138" s="27"/>
    </row>
    <row r="139" spans="1:18" s="1" customFormat="1" ht="57.9" customHeight="1" x14ac:dyDescent="0.25">
      <c r="A139" s="15">
        <v>134</v>
      </c>
      <c r="B139" s="16" t="s">
        <v>591</v>
      </c>
      <c r="C139" s="16" t="s">
        <v>592</v>
      </c>
      <c r="D139" s="17" t="s">
        <v>593</v>
      </c>
      <c r="E139" s="18" t="s">
        <v>74</v>
      </c>
      <c r="F139" s="17" t="s">
        <v>594</v>
      </c>
      <c r="G139" s="15">
        <f t="shared" si="6"/>
        <v>0.39</v>
      </c>
      <c r="H139" s="15">
        <f t="shared" si="7"/>
        <v>0.39</v>
      </c>
      <c r="I139" s="24"/>
      <c r="J139" s="24">
        <v>0.39</v>
      </c>
      <c r="K139" s="24"/>
      <c r="L139" s="25"/>
      <c r="M139" s="25"/>
      <c r="N139" s="19" t="s">
        <v>147</v>
      </c>
      <c r="O139" s="19" t="s">
        <v>67</v>
      </c>
      <c r="P139" s="16" t="s">
        <v>464</v>
      </c>
      <c r="Q139" s="19" t="s">
        <v>69</v>
      </c>
      <c r="R139" s="24" t="s">
        <v>89</v>
      </c>
    </row>
    <row r="140" spans="1:18" s="1" customFormat="1" ht="105" customHeight="1" x14ac:dyDescent="0.25">
      <c r="A140" s="15">
        <v>135</v>
      </c>
      <c r="B140" s="16" t="s">
        <v>595</v>
      </c>
      <c r="C140" s="16" t="s">
        <v>596</v>
      </c>
      <c r="D140" s="17" t="s">
        <v>597</v>
      </c>
      <c r="E140" s="18" t="s">
        <v>74</v>
      </c>
      <c r="F140" s="17" t="s">
        <v>598</v>
      </c>
      <c r="G140" s="15">
        <f t="shared" si="6"/>
        <v>96.09</v>
      </c>
      <c r="H140" s="15">
        <f t="shared" si="7"/>
        <v>96.09</v>
      </c>
      <c r="I140" s="24"/>
      <c r="J140" s="24">
        <v>96.09</v>
      </c>
      <c r="K140" s="24"/>
      <c r="L140" s="25"/>
      <c r="M140" s="25"/>
      <c r="N140" s="19" t="s">
        <v>147</v>
      </c>
      <c r="O140" s="19" t="s">
        <v>67</v>
      </c>
      <c r="P140" s="16" t="s">
        <v>68</v>
      </c>
      <c r="Q140" s="19" t="s">
        <v>69</v>
      </c>
      <c r="R140" s="27"/>
    </row>
    <row r="141" spans="1:18" s="1" customFormat="1" ht="105" customHeight="1" x14ac:dyDescent="0.25">
      <c r="A141" s="15">
        <v>136</v>
      </c>
      <c r="B141" s="16" t="s">
        <v>599</v>
      </c>
      <c r="C141" s="16" t="s">
        <v>600</v>
      </c>
      <c r="D141" s="17" t="s">
        <v>601</v>
      </c>
      <c r="E141" s="18" t="s">
        <v>74</v>
      </c>
      <c r="F141" s="17" t="s">
        <v>602</v>
      </c>
      <c r="G141" s="15">
        <f t="shared" si="6"/>
        <v>50</v>
      </c>
      <c r="H141" s="15">
        <f t="shared" si="7"/>
        <v>50</v>
      </c>
      <c r="I141" s="24"/>
      <c r="J141" s="24">
        <v>50</v>
      </c>
      <c r="K141" s="24"/>
      <c r="L141" s="25"/>
      <c r="M141" s="25"/>
      <c r="N141" s="19" t="s">
        <v>147</v>
      </c>
      <c r="O141" s="19" t="s">
        <v>67</v>
      </c>
      <c r="P141" s="16" t="s">
        <v>68</v>
      </c>
      <c r="Q141" s="19" t="s">
        <v>69</v>
      </c>
      <c r="R141" s="24" t="s">
        <v>70</v>
      </c>
    </row>
    <row r="142" spans="1:18" s="1" customFormat="1" ht="54" customHeight="1" x14ac:dyDescent="0.25">
      <c r="A142" s="15">
        <v>137</v>
      </c>
      <c r="B142" s="16" t="s">
        <v>603</v>
      </c>
      <c r="C142" s="16" t="s">
        <v>604</v>
      </c>
      <c r="D142" s="17" t="s">
        <v>605</v>
      </c>
      <c r="E142" s="18" t="s">
        <v>74</v>
      </c>
      <c r="F142" s="17" t="s">
        <v>606</v>
      </c>
      <c r="G142" s="15">
        <f t="shared" si="6"/>
        <v>49.11</v>
      </c>
      <c r="H142" s="15">
        <f t="shared" si="7"/>
        <v>49.11</v>
      </c>
      <c r="I142" s="24"/>
      <c r="J142" s="24">
        <v>49.11</v>
      </c>
      <c r="K142" s="24"/>
      <c r="L142" s="25"/>
      <c r="M142" s="25"/>
      <c r="N142" s="19" t="s">
        <v>147</v>
      </c>
      <c r="O142" s="19" t="s">
        <v>67</v>
      </c>
      <c r="P142" s="16" t="s">
        <v>464</v>
      </c>
      <c r="Q142" s="19" t="s">
        <v>69</v>
      </c>
      <c r="R142" s="24" t="s">
        <v>89</v>
      </c>
    </row>
    <row r="143" spans="1:18" s="1" customFormat="1" ht="54" customHeight="1" x14ac:dyDescent="0.25">
      <c r="A143" s="15">
        <v>138</v>
      </c>
      <c r="B143" s="16" t="s">
        <v>607</v>
      </c>
      <c r="C143" s="16" t="s">
        <v>608</v>
      </c>
      <c r="D143" s="17" t="s">
        <v>609</v>
      </c>
      <c r="E143" s="18" t="s">
        <v>74</v>
      </c>
      <c r="F143" s="17" t="s">
        <v>610</v>
      </c>
      <c r="G143" s="15">
        <f t="shared" si="6"/>
        <v>9.61</v>
      </c>
      <c r="H143" s="15">
        <f t="shared" si="7"/>
        <v>9.61</v>
      </c>
      <c r="I143" s="24"/>
      <c r="J143" s="24">
        <v>9.61</v>
      </c>
      <c r="K143" s="24"/>
      <c r="L143" s="25"/>
      <c r="M143" s="25"/>
      <c r="N143" s="19" t="s">
        <v>147</v>
      </c>
      <c r="O143" s="19" t="s">
        <v>67</v>
      </c>
      <c r="P143" s="16" t="s">
        <v>464</v>
      </c>
      <c r="Q143" s="19" t="s">
        <v>69</v>
      </c>
      <c r="R143" s="24" t="s">
        <v>89</v>
      </c>
    </row>
    <row r="144" spans="1:18" s="1" customFormat="1" ht="69.900000000000006" customHeight="1" x14ac:dyDescent="0.25">
      <c r="A144" s="15">
        <v>139</v>
      </c>
      <c r="B144" s="16" t="s">
        <v>611</v>
      </c>
      <c r="C144" s="16" t="s">
        <v>612</v>
      </c>
      <c r="D144" s="17" t="s">
        <v>613</v>
      </c>
      <c r="E144" s="18" t="s">
        <v>74</v>
      </c>
      <c r="F144" s="17" t="s">
        <v>614</v>
      </c>
      <c r="G144" s="15">
        <f t="shared" si="6"/>
        <v>145.11000000000001</v>
      </c>
      <c r="H144" s="15">
        <f t="shared" si="7"/>
        <v>145.11000000000001</v>
      </c>
      <c r="I144" s="24"/>
      <c r="J144" s="24">
        <v>145.11000000000001</v>
      </c>
      <c r="K144" s="24"/>
      <c r="L144" s="25"/>
      <c r="M144" s="25"/>
      <c r="N144" s="19" t="s">
        <v>147</v>
      </c>
      <c r="O144" s="19" t="s">
        <v>67</v>
      </c>
      <c r="P144" s="16" t="s">
        <v>464</v>
      </c>
      <c r="Q144" s="19" t="s">
        <v>69</v>
      </c>
      <c r="R144" s="27"/>
    </row>
    <row r="145" spans="1:20" s="1" customFormat="1" ht="125.1" customHeight="1" x14ac:dyDescent="0.25">
      <c r="A145" s="15">
        <v>140</v>
      </c>
      <c r="B145" s="16" t="s">
        <v>615</v>
      </c>
      <c r="C145" s="16" t="s">
        <v>561</v>
      </c>
      <c r="D145" s="17" t="s">
        <v>616</v>
      </c>
      <c r="E145" s="18" t="s">
        <v>74</v>
      </c>
      <c r="F145" s="17" t="s">
        <v>617</v>
      </c>
      <c r="G145" s="15">
        <f t="shared" si="6"/>
        <v>19.989999999999998</v>
      </c>
      <c r="H145" s="15">
        <f t="shared" si="7"/>
        <v>19.989999999999998</v>
      </c>
      <c r="I145" s="24"/>
      <c r="J145" s="24">
        <v>19.989999999999998</v>
      </c>
      <c r="K145" s="24"/>
      <c r="L145" s="25"/>
      <c r="M145" s="25"/>
      <c r="N145" s="19" t="s">
        <v>147</v>
      </c>
      <c r="O145" s="19" t="s">
        <v>67</v>
      </c>
      <c r="P145" s="16" t="s">
        <v>464</v>
      </c>
      <c r="Q145" s="19" t="s">
        <v>69</v>
      </c>
      <c r="R145" s="24" t="s">
        <v>89</v>
      </c>
    </row>
    <row r="146" spans="1:20" s="1" customFormat="1" ht="54.9" customHeight="1" x14ac:dyDescent="0.25">
      <c r="A146" s="15">
        <v>141</v>
      </c>
      <c r="B146" s="16" t="s">
        <v>618</v>
      </c>
      <c r="C146" s="16" t="s">
        <v>619</v>
      </c>
      <c r="D146" s="17" t="s">
        <v>620</v>
      </c>
      <c r="E146" s="18" t="s">
        <v>74</v>
      </c>
      <c r="F146" s="17" t="s">
        <v>621</v>
      </c>
      <c r="G146" s="15">
        <f t="shared" si="6"/>
        <v>13.46</v>
      </c>
      <c r="H146" s="15">
        <f t="shared" si="7"/>
        <v>13.46</v>
      </c>
      <c r="I146" s="24"/>
      <c r="J146" s="24">
        <v>13.46</v>
      </c>
      <c r="K146" s="24"/>
      <c r="L146" s="25"/>
      <c r="M146" s="25"/>
      <c r="N146" s="19" t="s">
        <v>147</v>
      </c>
      <c r="O146" s="19" t="s">
        <v>67</v>
      </c>
      <c r="P146" s="16" t="s">
        <v>464</v>
      </c>
      <c r="Q146" s="19" t="s">
        <v>69</v>
      </c>
      <c r="R146" s="24" t="s">
        <v>70</v>
      </c>
    </row>
    <row r="147" spans="1:20" s="1" customFormat="1" ht="171" customHeight="1" x14ac:dyDescent="0.25">
      <c r="A147" s="15">
        <v>142</v>
      </c>
      <c r="B147" s="16" t="s">
        <v>622</v>
      </c>
      <c r="C147" s="16" t="s">
        <v>623</v>
      </c>
      <c r="D147" s="17" t="s">
        <v>624</v>
      </c>
      <c r="E147" s="18" t="s">
        <v>74</v>
      </c>
      <c r="F147" s="17" t="s">
        <v>625</v>
      </c>
      <c r="G147" s="15">
        <f t="shared" si="6"/>
        <v>552.66999999999996</v>
      </c>
      <c r="H147" s="15">
        <f t="shared" si="7"/>
        <v>552.66999999999996</v>
      </c>
      <c r="I147" s="24"/>
      <c r="J147" s="24">
        <v>552.66999999999996</v>
      </c>
      <c r="K147" s="24"/>
      <c r="L147" s="25"/>
      <c r="M147" s="25"/>
      <c r="N147" s="19" t="s">
        <v>147</v>
      </c>
      <c r="O147" s="19" t="s">
        <v>67</v>
      </c>
      <c r="P147" s="16" t="s">
        <v>464</v>
      </c>
      <c r="Q147" s="19" t="s">
        <v>69</v>
      </c>
      <c r="R147" s="27"/>
    </row>
    <row r="148" spans="1:20" s="1" customFormat="1" ht="107.1" customHeight="1" x14ac:dyDescent="0.25">
      <c r="A148" s="15">
        <v>143</v>
      </c>
      <c r="B148" s="16" t="s">
        <v>626</v>
      </c>
      <c r="C148" s="16" t="s">
        <v>165</v>
      </c>
      <c r="D148" s="17" t="s">
        <v>627</v>
      </c>
      <c r="E148" s="18" t="s">
        <v>74</v>
      </c>
      <c r="F148" s="17" t="s">
        <v>628</v>
      </c>
      <c r="G148" s="15">
        <f t="shared" si="6"/>
        <v>89.44</v>
      </c>
      <c r="H148" s="15">
        <f t="shared" si="7"/>
        <v>89.44</v>
      </c>
      <c r="I148" s="24"/>
      <c r="J148" s="24">
        <v>89.44</v>
      </c>
      <c r="K148" s="24"/>
      <c r="L148" s="25"/>
      <c r="M148" s="25"/>
      <c r="N148" s="19" t="s">
        <v>147</v>
      </c>
      <c r="O148" s="19" t="s">
        <v>67</v>
      </c>
      <c r="P148" s="16" t="s">
        <v>464</v>
      </c>
      <c r="Q148" s="19" t="s">
        <v>69</v>
      </c>
      <c r="R148" s="24" t="s">
        <v>70</v>
      </c>
    </row>
    <row r="149" spans="1:20" s="1" customFormat="1" ht="51" customHeight="1" x14ac:dyDescent="0.25">
      <c r="A149" s="15">
        <v>144</v>
      </c>
      <c r="B149" s="16" t="s">
        <v>629</v>
      </c>
      <c r="C149" s="16" t="s">
        <v>630</v>
      </c>
      <c r="D149" s="17" t="s">
        <v>631</v>
      </c>
      <c r="E149" s="18" t="s">
        <v>74</v>
      </c>
      <c r="F149" s="17" t="s">
        <v>632</v>
      </c>
      <c r="G149" s="15">
        <f t="shared" si="6"/>
        <v>50</v>
      </c>
      <c r="H149" s="15">
        <f t="shared" si="7"/>
        <v>50</v>
      </c>
      <c r="I149" s="24"/>
      <c r="J149" s="24">
        <v>50</v>
      </c>
      <c r="K149" s="24"/>
      <c r="L149" s="25"/>
      <c r="M149" s="25"/>
      <c r="N149" s="19" t="s">
        <v>147</v>
      </c>
      <c r="O149" s="19" t="s">
        <v>67</v>
      </c>
      <c r="P149" s="16" t="s">
        <v>464</v>
      </c>
      <c r="Q149" s="19" t="s">
        <v>69</v>
      </c>
      <c r="R149" s="24" t="s">
        <v>89</v>
      </c>
    </row>
    <row r="150" spans="1:20" s="1" customFormat="1" ht="51" customHeight="1" x14ac:dyDescent="0.25">
      <c r="A150" s="15">
        <v>145</v>
      </c>
      <c r="B150" s="16" t="s">
        <v>633</v>
      </c>
      <c r="C150" s="16" t="s">
        <v>634</v>
      </c>
      <c r="D150" s="17" t="s">
        <v>635</v>
      </c>
      <c r="E150" s="18" t="s">
        <v>74</v>
      </c>
      <c r="F150" s="17" t="s">
        <v>636</v>
      </c>
      <c r="G150" s="15">
        <f t="shared" si="6"/>
        <v>65</v>
      </c>
      <c r="H150" s="15">
        <f t="shared" si="7"/>
        <v>65</v>
      </c>
      <c r="I150" s="24"/>
      <c r="J150" s="24">
        <v>65</v>
      </c>
      <c r="K150" s="24"/>
      <c r="L150" s="25"/>
      <c r="M150" s="25"/>
      <c r="N150" s="19" t="s">
        <v>147</v>
      </c>
      <c r="O150" s="19" t="s">
        <v>67</v>
      </c>
      <c r="P150" s="16" t="s">
        <v>464</v>
      </c>
      <c r="Q150" s="19" t="s">
        <v>69</v>
      </c>
      <c r="R150" s="24" t="s">
        <v>70</v>
      </c>
    </row>
    <row r="151" spans="1:20" s="1" customFormat="1" ht="51" customHeight="1" x14ac:dyDescent="0.25">
      <c r="A151" s="15">
        <v>146</v>
      </c>
      <c r="B151" s="16" t="s">
        <v>637</v>
      </c>
      <c r="C151" s="16" t="s">
        <v>638</v>
      </c>
      <c r="D151" s="17" t="s">
        <v>639</v>
      </c>
      <c r="E151" s="18" t="s">
        <v>74</v>
      </c>
      <c r="F151" s="17" t="s">
        <v>640</v>
      </c>
      <c r="G151" s="15">
        <f t="shared" si="6"/>
        <v>120</v>
      </c>
      <c r="H151" s="15">
        <f t="shared" si="7"/>
        <v>120</v>
      </c>
      <c r="I151" s="24"/>
      <c r="J151" s="24">
        <v>120</v>
      </c>
      <c r="K151" s="24"/>
      <c r="L151" s="25"/>
      <c r="M151" s="25"/>
      <c r="N151" s="19" t="s">
        <v>147</v>
      </c>
      <c r="O151" s="19" t="s">
        <v>67</v>
      </c>
      <c r="P151" s="16" t="s">
        <v>464</v>
      </c>
      <c r="Q151" s="19" t="s">
        <v>69</v>
      </c>
      <c r="R151" s="24" t="s">
        <v>89</v>
      </c>
    </row>
    <row r="152" spans="1:20" s="3" customFormat="1" ht="51" customHeight="1" x14ac:dyDescent="0.25">
      <c r="A152" s="15">
        <v>147</v>
      </c>
      <c r="B152" s="16" t="s">
        <v>641</v>
      </c>
      <c r="C152" s="16" t="s">
        <v>642</v>
      </c>
      <c r="D152" s="17" t="s">
        <v>643</v>
      </c>
      <c r="E152" s="18" t="s">
        <v>74</v>
      </c>
      <c r="F152" s="17" t="s">
        <v>644</v>
      </c>
      <c r="G152" s="15">
        <f t="shared" si="6"/>
        <v>50</v>
      </c>
      <c r="H152" s="15">
        <f t="shared" si="7"/>
        <v>50</v>
      </c>
      <c r="I152" s="24"/>
      <c r="J152" s="24">
        <v>50</v>
      </c>
      <c r="K152" s="24"/>
      <c r="L152" s="25"/>
      <c r="M152" s="25"/>
      <c r="N152" s="19" t="s">
        <v>147</v>
      </c>
      <c r="O152" s="19" t="s">
        <v>67</v>
      </c>
      <c r="P152" s="16" t="s">
        <v>464</v>
      </c>
      <c r="Q152" s="19" t="s">
        <v>69</v>
      </c>
      <c r="R152" s="24" t="s">
        <v>89</v>
      </c>
      <c r="S152" s="1"/>
      <c r="T152" s="1"/>
    </row>
    <row r="153" spans="1:20" s="3" customFormat="1" ht="51" customHeight="1" x14ac:dyDescent="0.25">
      <c r="A153" s="15">
        <v>148</v>
      </c>
      <c r="B153" s="16" t="s">
        <v>645</v>
      </c>
      <c r="C153" s="16" t="s">
        <v>646</v>
      </c>
      <c r="D153" s="17" t="s">
        <v>647</v>
      </c>
      <c r="E153" s="18" t="s">
        <v>74</v>
      </c>
      <c r="F153" s="17" t="s">
        <v>648</v>
      </c>
      <c r="G153" s="15">
        <f t="shared" si="6"/>
        <v>70</v>
      </c>
      <c r="H153" s="15">
        <f t="shared" si="7"/>
        <v>70</v>
      </c>
      <c r="I153" s="24"/>
      <c r="J153" s="24">
        <v>70</v>
      </c>
      <c r="K153" s="24"/>
      <c r="L153" s="25"/>
      <c r="M153" s="25"/>
      <c r="N153" s="19" t="s">
        <v>147</v>
      </c>
      <c r="O153" s="19" t="s">
        <v>67</v>
      </c>
      <c r="P153" s="16" t="s">
        <v>464</v>
      </c>
      <c r="Q153" s="19" t="s">
        <v>69</v>
      </c>
      <c r="R153" s="24" t="s">
        <v>70</v>
      </c>
      <c r="S153" s="1"/>
      <c r="T153" s="1"/>
    </row>
    <row r="154" spans="1:20" s="2" customFormat="1" ht="51" customHeight="1" x14ac:dyDescent="0.25">
      <c r="A154" s="15">
        <v>149</v>
      </c>
      <c r="B154" s="16" t="s">
        <v>649</v>
      </c>
      <c r="C154" s="19" t="s">
        <v>115</v>
      </c>
      <c r="D154" s="17" t="s">
        <v>650</v>
      </c>
      <c r="E154" s="18" t="s">
        <v>651</v>
      </c>
      <c r="F154" s="16" t="s">
        <v>652</v>
      </c>
      <c r="G154" s="15">
        <f t="shared" si="6"/>
        <v>80</v>
      </c>
      <c r="H154" s="15">
        <f t="shared" si="7"/>
        <v>80</v>
      </c>
      <c r="I154" s="24"/>
      <c r="J154" s="24">
        <v>80</v>
      </c>
      <c r="K154" s="24"/>
      <c r="L154" s="25"/>
      <c r="M154" s="25"/>
      <c r="N154" s="19" t="s">
        <v>179</v>
      </c>
      <c r="O154" s="19" t="s">
        <v>67</v>
      </c>
      <c r="P154" s="19" t="s">
        <v>81</v>
      </c>
      <c r="Q154" s="19" t="s">
        <v>69</v>
      </c>
      <c r="R154" s="40"/>
      <c r="S154" s="1"/>
      <c r="T154" s="1"/>
    </row>
    <row r="155" spans="1:20" s="2" customFormat="1" ht="51" customHeight="1" x14ac:dyDescent="0.25">
      <c r="A155" s="15">
        <v>150</v>
      </c>
      <c r="B155" s="16" t="s">
        <v>653</v>
      </c>
      <c r="C155" s="19" t="s">
        <v>86</v>
      </c>
      <c r="D155" s="17" t="s">
        <v>654</v>
      </c>
      <c r="E155" s="18" t="s">
        <v>651</v>
      </c>
      <c r="F155" s="16" t="s">
        <v>655</v>
      </c>
      <c r="G155" s="15">
        <f t="shared" si="6"/>
        <v>80</v>
      </c>
      <c r="H155" s="15">
        <f t="shared" si="7"/>
        <v>80</v>
      </c>
      <c r="I155" s="24"/>
      <c r="J155" s="24">
        <v>80</v>
      </c>
      <c r="K155" s="24"/>
      <c r="L155" s="25"/>
      <c r="M155" s="25"/>
      <c r="N155" s="19" t="s">
        <v>179</v>
      </c>
      <c r="O155" s="19" t="s">
        <v>67</v>
      </c>
      <c r="P155" s="19" t="s">
        <v>81</v>
      </c>
      <c r="Q155" s="19" t="s">
        <v>69</v>
      </c>
      <c r="R155" s="40"/>
      <c r="S155" s="1"/>
      <c r="T155" s="1"/>
    </row>
    <row r="156" spans="1:20" s="2" customFormat="1" ht="72.900000000000006" customHeight="1" x14ac:dyDescent="0.25">
      <c r="A156" s="15">
        <v>151</v>
      </c>
      <c r="B156" s="16" t="s">
        <v>656</v>
      </c>
      <c r="C156" s="19" t="s">
        <v>91</v>
      </c>
      <c r="D156" s="17" t="s">
        <v>657</v>
      </c>
      <c r="E156" s="18" t="s">
        <v>651</v>
      </c>
      <c r="F156" s="16" t="s">
        <v>658</v>
      </c>
      <c r="G156" s="15">
        <f t="shared" si="6"/>
        <v>80</v>
      </c>
      <c r="H156" s="15">
        <f t="shared" si="7"/>
        <v>80</v>
      </c>
      <c r="I156" s="24"/>
      <c r="J156" s="24">
        <v>80</v>
      </c>
      <c r="K156" s="24"/>
      <c r="L156" s="25"/>
      <c r="M156" s="25"/>
      <c r="N156" s="19" t="s">
        <v>179</v>
      </c>
      <c r="O156" s="19" t="s">
        <v>67</v>
      </c>
      <c r="P156" s="19" t="s">
        <v>81</v>
      </c>
      <c r="Q156" s="19" t="s">
        <v>69</v>
      </c>
      <c r="R156" s="40"/>
      <c r="S156" s="1"/>
      <c r="T156" s="1"/>
    </row>
    <row r="157" spans="1:20" s="2" customFormat="1" ht="57" customHeight="1" x14ac:dyDescent="0.25">
      <c r="A157" s="15">
        <v>152</v>
      </c>
      <c r="B157" s="16" t="s">
        <v>659</v>
      </c>
      <c r="C157" s="19" t="s">
        <v>111</v>
      </c>
      <c r="D157" s="17" t="s">
        <v>660</v>
      </c>
      <c r="E157" s="18" t="s">
        <v>651</v>
      </c>
      <c r="F157" s="16" t="s">
        <v>661</v>
      </c>
      <c r="G157" s="15">
        <f t="shared" si="6"/>
        <v>80</v>
      </c>
      <c r="H157" s="15">
        <f t="shared" si="7"/>
        <v>80</v>
      </c>
      <c r="I157" s="24"/>
      <c r="J157" s="24">
        <v>80</v>
      </c>
      <c r="K157" s="24"/>
      <c r="L157" s="25"/>
      <c r="M157" s="25"/>
      <c r="N157" s="19" t="s">
        <v>179</v>
      </c>
      <c r="O157" s="19" t="s">
        <v>67</v>
      </c>
      <c r="P157" s="19" t="s">
        <v>81</v>
      </c>
      <c r="Q157" s="19" t="s">
        <v>69</v>
      </c>
      <c r="R157" s="40"/>
      <c r="S157" s="1"/>
      <c r="T157" s="1"/>
    </row>
    <row r="158" spans="1:20" s="2" customFormat="1" ht="234" customHeight="1" x14ac:dyDescent="0.25">
      <c r="A158" s="15">
        <v>153</v>
      </c>
      <c r="B158" s="16" t="s">
        <v>662</v>
      </c>
      <c r="C158" s="19" t="s">
        <v>663</v>
      </c>
      <c r="D158" s="17" t="s">
        <v>664</v>
      </c>
      <c r="E158" s="18" t="s">
        <v>651</v>
      </c>
      <c r="F158" s="16" t="s">
        <v>665</v>
      </c>
      <c r="G158" s="15">
        <f t="shared" si="6"/>
        <v>300</v>
      </c>
      <c r="H158" s="15">
        <f t="shared" si="7"/>
        <v>300</v>
      </c>
      <c r="I158" s="24">
        <v>200</v>
      </c>
      <c r="J158" s="24">
        <v>100</v>
      </c>
      <c r="K158" s="24"/>
      <c r="L158" s="25"/>
      <c r="M158" s="25"/>
      <c r="N158" s="19" t="s">
        <v>179</v>
      </c>
      <c r="O158" s="19" t="s">
        <v>67</v>
      </c>
      <c r="P158" s="19" t="s">
        <v>81</v>
      </c>
      <c r="Q158" s="19" t="s">
        <v>69</v>
      </c>
      <c r="R158" s="40"/>
      <c r="S158" s="1"/>
      <c r="T158" s="1"/>
    </row>
    <row r="159" spans="1:20" s="2" customFormat="1" ht="108.9" customHeight="1" x14ac:dyDescent="0.25">
      <c r="A159" s="15">
        <v>154</v>
      </c>
      <c r="B159" s="16" t="s">
        <v>666</v>
      </c>
      <c r="C159" s="19" t="s">
        <v>667</v>
      </c>
      <c r="D159" s="17" t="s">
        <v>668</v>
      </c>
      <c r="E159" s="18" t="s">
        <v>651</v>
      </c>
      <c r="F159" s="16" t="s">
        <v>669</v>
      </c>
      <c r="G159" s="15">
        <f t="shared" si="6"/>
        <v>200</v>
      </c>
      <c r="H159" s="15">
        <f t="shared" si="7"/>
        <v>200</v>
      </c>
      <c r="I159" s="24">
        <v>100</v>
      </c>
      <c r="J159" s="24">
        <v>100</v>
      </c>
      <c r="K159" s="24"/>
      <c r="L159" s="25"/>
      <c r="M159" s="25"/>
      <c r="N159" s="19" t="s">
        <v>179</v>
      </c>
      <c r="O159" s="19" t="s">
        <v>67</v>
      </c>
      <c r="P159" s="19" t="s">
        <v>81</v>
      </c>
      <c r="Q159" s="19" t="s">
        <v>69</v>
      </c>
      <c r="R159" s="40"/>
      <c r="S159" s="1"/>
      <c r="T159" s="1"/>
    </row>
    <row r="160" spans="1:20" s="2" customFormat="1" ht="173.1" customHeight="1" x14ac:dyDescent="0.25">
      <c r="A160" s="15">
        <v>155</v>
      </c>
      <c r="B160" s="16" t="s">
        <v>670</v>
      </c>
      <c r="C160" s="19" t="s">
        <v>671</v>
      </c>
      <c r="D160" s="17" t="s">
        <v>672</v>
      </c>
      <c r="E160" s="18" t="s">
        <v>651</v>
      </c>
      <c r="F160" s="16" t="s">
        <v>673</v>
      </c>
      <c r="G160" s="15">
        <f t="shared" si="6"/>
        <v>300</v>
      </c>
      <c r="H160" s="15">
        <f t="shared" si="7"/>
        <v>300</v>
      </c>
      <c r="I160" s="24">
        <v>200</v>
      </c>
      <c r="J160" s="24">
        <v>100</v>
      </c>
      <c r="K160" s="24"/>
      <c r="L160" s="25"/>
      <c r="M160" s="25"/>
      <c r="N160" s="19" t="s">
        <v>179</v>
      </c>
      <c r="O160" s="19" t="s">
        <v>67</v>
      </c>
      <c r="P160" s="19" t="s">
        <v>81</v>
      </c>
      <c r="Q160" s="19" t="s">
        <v>69</v>
      </c>
      <c r="R160" s="40"/>
      <c r="S160" s="1"/>
      <c r="T160" s="1"/>
    </row>
    <row r="161" spans="1:20" s="2" customFormat="1" ht="189.9" customHeight="1" x14ac:dyDescent="0.25">
      <c r="A161" s="15">
        <v>156</v>
      </c>
      <c r="B161" s="16" t="s">
        <v>674</v>
      </c>
      <c r="C161" s="19" t="s">
        <v>675</v>
      </c>
      <c r="D161" s="17" t="s">
        <v>676</v>
      </c>
      <c r="E161" s="18" t="s">
        <v>651</v>
      </c>
      <c r="F161" s="16" t="s">
        <v>677</v>
      </c>
      <c r="G161" s="15">
        <f t="shared" si="6"/>
        <v>280</v>
      </c>
      <c r="H161" s="15">
        <f t="shared" si="7"/>
        <v>280</v>
      </c>
      <c r="I161" s="24">
        <v>100</v>
      </c>
      <c r="J161" s="24">
        <v>180</v>
      </c>
      <c r="K161" s="24"/>
      <c r="L161" s="25"/>
      <c r="M161" s="25"/>
      <c r="N161" s="19" t="s">
        <v>179</v>
      </c>
      <c r="O161" s="19" t="s">
        <v>67</v>
      </c>
      <c r="P161" s="19" t="s">
        <v>81</v>
      </c>
      <c r="Q161" s="19" t="s">
        <v>69</v>
      </c>
      <c r="R161" s="40"/>
      <c r="S161" s="1"/>
      <c r="T161" s="1"/>
    </row>
    <row r="162" spans="1:20" s="2" customFormat="1" ht="111.9" customHeight="1" x14ac:dyDescent="0.25">
      <c r="A162" s="15">
        <v>157</v>
      </c>
      <c r="B162" s="16" t="s">
        <v>678</v>
      </c>
      <c r="C162" s="19" t="s">
        <v>467</v>
      </c>
      <c r="D162" s="17" t="s">
        <v>679</v>
      </c>
      <c r="E162" s="18" t="s">
        <v>651</v>
      </c>
      <c r="F162" s="16" t="s">
        <v>680</v>
      </c>
      <c r="G162" s="15">
        <f t="shared" si="6"/>
        <v>80</v>
      </c>
      <c r="H162" s="15">
        <f t="shared" si="7"/>
        <v>80</v>
      </c>
      <c r="I162" s="24"/>
      <c r="J162" s="24">
        <v>80</v>
      </c>
      <c r="K162" s="24"/>
      <c r="L162" s="25"/>
      <c r="M162" s="25"/>
      <c r="N162" s="19" t="s">
        <v>179</v>
      </c>
      <c r="O162" s="19" t="s">
        <v>67</v>
      </c>
      <c r="P162" s="19" t="s">
        <v>81</v>
      </c>
      <c r="Q162" s="19" t="s">
        <v>69</v>
      </c>
      <c r="R162" s="40"/>
      <c r="S162" s="1"/>
      <c r="T162" s="1"/>
    </row>
    <row r="163" spans="1:20" s="2" customFormat="1" ht="198" customHeight="1" x14ac:dyDescent="0.25">
      <c r="A163" s="15">
        <v>158</v>
      </c>
      <c r="B163" s="16" t="s">
        <v>681</v>
      </c>
      <c r="C163" s="19" t="s">
        <v>682</v>
      </c>
      <c r="D163" s="17" t="s">
        <v>683</v>
      </c>
      <c r="E163" s="18" t="s">
        <v>651</v>
      </c>
      <c r="F163" s="16" t="s">
        <v>684</v>
      </c>
      <c r="G163" s="15">
        <f t="shared" si="6"/>
        <v>280</v>
      </c>
      <c r="H163" s="15">
        <f t="shared" si="7"/>
        <v>280</v>
      </c>
      <c r="I163" s="24">
        <v>100</v>
      </c>
      <c r="J163" s="24">
        <v>180</v>
      </c>
      <c r="K163" s="24"/>
      <c r="L163" s="25"/>
      <c r="M163" s="25"/>
      <c r="N163" s="19" t="s">
        <v>179</v>
      </c>
      <c r="O163" s="19" t="s">
        <v>67</v>
      </c>
      <c r="P163" s="19" t="s">
        <v>81</v>
      </c>
      <c r="Q163" s="19" t="s">
        <v>69</v>
      </c>
      <c r="R163" s="40"/>
      <c r="S163" s="1"/>
      <c r="T163" s="1"/>
    </row>
    <row r="164" spans="1:20" s="1" customFormat="1" ht="69.900000000000006" customHeight="1" x14ac:dyDescent="0.25">
      <c r="A164" s="15">
        <v>159</v>
      </c>
      <c r="B164" s="19" t="s">
        <v>685</v>
      </c>
      <c r="C164" s="19" t="s">
        <v>686</v>
      </c>
      <c r="D164" s="34" t="s">
        <v>687</v>
      </c>
      <c r="E164" s="19" t="s">
        <v>448</v>
      </c>
      <c r="F164" s="17" t="s">
        <v>688</v>
      </c>
      <c r="G164" s="15">
        <f t="shared" si="6"/>
        <v>60</v>
      </c>
      <c r="H164" s="15">
        <f t="shared" si="7"/>
        <v>60</v>
      </c>
      <c r="I164" s="24">
        <v>60</v>
      </c>
      <c r="J164" s="24"/>
      <c r="K164" s="24"/>
      <c r="L164" s="25"/>
      <c r="M164" s="25"/>
      <c r="N164" s="19" t="s">
        <v>450</v>
      </c>
      <c r="O164" s="19" t="s">
        <v>67</v>
      </c>
      <c r="P164" s="19" t="s">
        <v>81</v>
      </c>
      <c r="Q164" s="19" t="s">
        <v>69</v>
      </c>
      <c r="R164" s="24" t="s">
        <v>89</v>
      </c>
    </row>
    <row r="165" spans="1:20" s="1" customFormat="1" ht="86.1" customHeight="1" x14ac:dyDescent="0.25">
      <c r="A165" s="15">
        <v>160</v>
      </c>
      <c r="B165" s="19" t="s">
        <v>689</v>
      </c>
      <c r="C165" s="19" t="s">
        <v>690</v>
      </c>
      <c r="D165" s="17" t="s">
        <v>691</v>
      </c>
      <c r="E165" s="19" t="s">
        <v>448</v>
      </c>
      <c r="F165" s="17" t="s">
        <v>692</v>
      </c>
      <c r="G165" s="15">
        <f t="shared" si="6"/>
        <v>68</v>
      </c>
      <c r="H165" s="15">
        <f t="shared" si="7"/>
        <v>68</v>
      </c>
      <c r="I165" s="24">
        <v>68</v>
      </c>
      <c r="J165" s="24"/>
      <c r="K165" s="24"/>
      <c r="L165" s="25"/>
      <c r="M165" s="25"/>
      <c r="N165" s="19" t="s">
        <v>450</v>
      </c>
      <c r="O165" s="19" t="s">
        <v>67</v>
      </c>
      <c r="P165" s="19" t="s">
        <v>464</v>
      </c>
      <c r="Q165" s="19" t="s">
        <v>69</v>
      </c>
      <c r="R165" s="24" t="s">
        <v>89</v>
      </c>
    </row>
    <row r="166" spans="1:20" s="3" customFormat="1" ht="53.1" customHeight="1" x14ac:dyDescent="0.25">
      <c r="A166" s="15">
        <v>161</v>
      </c>
      <c r="B166" s="19" t="s">
        <v>693</v>
      </c>
      <c r="C166" s="19" t="s">
        <v>694</v>
      </c>
      <c r="D166" s="17" t="s">
        <v>695</v>
      </c>
      <c r="E166" s="19" t="s">
        <v>448</v>
      </c>
      <c r="F166" s="17" t="s">
        <v>696</v>
      </c>
      <c r="G166" s="15">
        <f t="shared" si="6"/>
        <v>35</v>
      </c>
      <c r="H166" s="15">
        <f t="shared" si="7"/>
        <v>35</v>
      </c>
      <c r="I166" s="24">
        <v>35</v>
      </c>
      <c r="J166" s="24"/>
      <c r="K166" s="24"/>
      <c r="L166" s="25"/>
      <c r="M166" s="25"/>
      <c r="N166" s="19" t="s">
        <v>450</v>
      </c>
      <c r="O166" s="19" t="s">
        <v>67</v>
      </c>
      <c r="P166" s="19" t="s">
        <v>464</v>
      </c>
      <c r="Q166" s="19" t="s">
        <v>69</v>
      </c>
      <c r="R166" s="24" t="s">
        <v>70</v>
      </c>
      <c r="S166" s="1"/>
      <c r="T166" s="1"/>
    </row>
    <row r="167" spans="1:20" s="3" customFormat="1" ht="66" customHeight="1" x14ac:dyDescent="0.25">
      <c r="A167" s="15">
        <v>162</v>
      </c>
      <c r="B167" s="35" t="s">
        <v>697</v>
      </c>
      <c r="C167" s="19" t="s">
        <v>698</v>
      </c>
      <c r="D167" s="17" t="s">
        <v>699</v>
      </c>
      <c r="E167" s="19" t="s">
        <v>448</v>
      </c>
      <c r="F167" s="36" t="s">
        <v>700</v>
      </c>
      <c r="G167" s="15">
        <f t="shared" si="6"/>
        <v>30</v>
      </c>
      <c r="H167" s="15">
        <f t="shared" si="7"/>
        <v>30</v>
      </c>
      <c r="I167" s="24">
        <v>30</v>
      </c>
      <c r="J167" s="24"/>
      <c r="K167" s="24"/>
      <c r="L167" s="25"/>
      <c r="M167" s="25"/>
      <c r="N167" s="19" t="s">
        <v>450</v>
      </c>
      <c r="O167" s="19" t="s">
        <v>67</v>
      </c>
      <c r="P167" s="19" t="s">
        <v>464</v>
      </c>
      <c r="Q167" s="19" t="s">
        <v>69</v>
      </c>
      <c r="R167" s="24" t="s">
        <v>89</v>
      </c>
      <c r="S167" s="1"/>
      <c r="T167" s="1"/>
    </row>
    <row r="168" spans="1:20" s="3" customFormat="1" ht="69.900000000000006" customHeight="1" x14ac:dyDescent="0.25">
      <c r="A168" s="15">
        <v>163</v>
      </c>
      <c r="B168" s="19" t="s">
        <v>701</v>
      </c>
      <c r="C168" s="19" t="s">
        <v>702</v>
      </c>
      <c r="D168" s="17" t="s">
        <v>703</v>
      </c>
      <c r="E168" s="19" t="s">
        <v>448</v>
      </c>
      <c r="F168" s="17" t="s">
        <v>704</v>
      </c>
      <c r="G168" s="15">
        <f t="shared" si="6"/>
        <v>30</v>
      </c>
      <c r="H168" s="15">
        <f t="shared" si="7"/>
        <v>30</v>
      </c>
      <c r="I168" s="24">
        <v>30</v>
      </c>
      <c r="J168" s="24"/>
      <c r="K168" s="24"/>
      <c r="L168" s="25"/>
      <c r="M168" s="25"/>
      <c r="N168" s="19" t="s">
        <v>450</v>
      </c>
      <c r="O168" s="19" t="s">
        <v>67</v>
      </c>
      <c r="P168" s="19" t="s">
        <v>464</v>
      </c>
      <c r="Q168" s="19" t="s">
        <v>69</v>
      </c>
      <c r="R168" s="24" t="s">
        <v>70</v>
      </c>
      <c r="S168" s="1"/>
      <c r="T168" s="1"/>
    </row>
    <row r="169" spans="1:20" s="3" customFormat="1" ht="69.900000000000006" customHeight="1" x14ac:dyDescent="0.25">
      <c r="A169" s="15">
        <v>164</v>
      </c>
      <c r="B169" s="19" t="s">
        <v>705</v>
      </c>
      <c r="C169" s="19" t="s">
        <v>706</v>
      </c>
      <c r="D169" s="17" t="s">
        <v>707</v>
      </c>
      <c r="E169" s="19" t="s">
        <v>448</v>
      </c>
      <c r="F169" s="17" t="s">
        <v>708</v>
      </c>
      <c r="G169" s="15">
        <f t="shared" si="6"/>
        <v>30</v>
      </c>
      <c r="H169" s="15">
        <f t="shared" si="7"/>
        <v>30</v>
      </c>
      <c r="I169" s="24">
        <v>30</v>
      </c>
      <c r="J169" s="24"/>
      <c r="K169" s="24"/>
      <c r="L169" s="25"/>
      <c r="M169" s="25"/>
      <c r="N169" s="19" t="s">
        <v>450</v>
      </c>
      <c r="O169" s="19" t="s">
        <v>67</v>
      </c>
      <c r="P169" s="19" t="s">
        <v>464</v>
      </c>
      <c r="Q169" s="19" t="s">
        <v>69</v>
      </c>
      <c r="R169" s="24" t="s">
        <v>89</v>
      </c>
      <c r="S169" s="1"/>
      <c r="T169" s="1"/>
    </row>
    <row r="170" spans="1:20" s="1" customFormat="1" ht="69.900000000000006" customHeight="1" x14ac:dyDescent="0.25">
      <c r="A170" s="15">
        <v>165</v>
      </c>
      <c r="B170" s="19" t="s">
        <v>709</v>
      </c>
      <c r="C170" s="19" t="s">
        <v>710</v>
      </c>
      <c r="D170" s="17" t="s">
        <v>711</v>
      </c>
      <c r="E170" s="19" t="s">
        <v>712</v>
      </c>
      <c r="F170" s="17" t="s">
        <v>713</v>
      </c>
      <c r="G170" s="15">
        <f t="shared" si="6"/>
        <v>1820</v>
      </c>
      <c r="H170" s="15">
        <f t="shared" si="7"/>
        <v>1820</v>
      </c>
      <c r="I170" s="19">
        <v>1820</v>
      </c>
      <c r="J170" s="24"/>
      <c r="K170" s="19"/>
      <c r="L170" s="26"/>
      <c r="M170" s="26"/>
      <c r="N170" s="19" t="s">
        <v>515</v>
      </c>
      <c r="O170" s="19" t="s">
        <v>67</v>
      </c>
      <c r="P170" s="19" t="s">
        <v>464</v>
      </c>
      <c r="Q170" s="19" t="s">
        <v>465</v>
      </c>
      <c r="R170" s="24" t="s">
        <v>70</v>
      </c>
    </row>
    <row r="171" spans="1:20" s="1" customFormat="1" ht="81" customHeight="1" x14ac:dyDescent="0.25">
      <c r="A171" s="15">
        <v>166</v>
      </c>
      <c r="B171" s="19" t="s">
        <v>714</v>
      </c>
      <c r="C171" s="19" t="s">
        <v>715</v>
      </c>
      <c r="D171" s="17" t="s">
        <v>716</v>
      </c>
      <c r="E171" s="19" t="s">
        <v>712</v>
      </c>
      <c r="F171" s="17" t="s">
        <v>717</v>
      </c>
      <c r="G171" s="15">
        <f t="shared" si="6"/>
        <v>1700</v>
      </c>
      <c r="H171" s="15">
        <f t="shared" si="7"/>
        <v>1700</v>
      </c>
      <c r="I171" s="19">
        <v>1700</v>
      </c>
      <c r="J171" s="24"/>
      <c r="K171" s="19"/>
      <c r="L171" s="26"/>
      <c r="M171" s="26"/>
      <c r="N171" s="19" t="s">
        <v>515</v>
      </c>
      <c r="O171" s="19" t="s">
        <v>67</v>
      </c>
      <c r="P171" s="19" t="s">
        <v>464</v>
      </c>
      <c r="Q171" s="19" t="s">
        <v>465</v>
      </c>
      <c r="R171" s="27"/>
    </row>
    <row r="172" spans="1:20" s="1" customFormat="1" ht="60" customHeight="1" x14ac:dyDescent="0.25">
      <c r="A172" s="15">
        <v>167</v>
      </c>
      <c r="B172" s="19" t="s">
        <v>718</v>
      </c>
      <c r="C172" s="19" t="s">
        <v>719</v>
      </c>
      <c r="D172" s="17" t="s">
        <v>720</v>
      </c>
      <c r="E172" s="19" t="s">
        <v>721</v>
      </c>
      <c r="F172" s="17" t="s">
        <v>514</v>
      </c>
      <c r="G172" s="15">
        <f t="shared" si="6"/>
        <v>150</v>
      </c>
      <c r="H172" s="15">
        <f t="shared" si="7"/>
        <v>150</v>
      </c>
      <c r="I172" s="19">
        <v>150</v>
      </c>
      <c r="J172" s="19"/>
      <c r="K172" s="19"/>
      <c r="L172" s="26"/>
      <c r="M172" s="26"/>
      <c r="N172" s="19" t="s">
        <v>515</v>
      </c>
      <c r="O172" s="19" t="s">
        <v>67</v>
      </c>
      <c r="P172" s="19" t="s">
        <v>464</v>
      </c>
      <c r="Q172" s="19" t="s">
        <v>465</v>
      </c>
      <c r="R172" s="27"/>
    </row>
    <row r="173" spans="1:20" s="3" customFormat="1" ht="60" customHeight="1" x14ac:dyDescent="0.25">
      <c r="A173" s="15">
        <v>168</v>
      </c>
      <c r="B173" s="16" t="s">
        <v>722</v>
      </c>
      <c r="C173" s="16" t="s">
        <v>723</v>
      </c>
      <c r="D173" s="17" t="s">
        <v>724</v>
      </c>
      <c r="E173" s="18" t="s">
        <v>725</v>
      </c>
      <c r="F173" s="17" t="s">
        <v>726</v>
      </c>
      <c r="G173" s="15">
        <f t="shared" si="6"/>
        <v>140</v>
      </c>
      <c r="H173" s="15">
        <f t="shared" si="7"/>
        <v>140</v>
      </c>
      <c r="I173" s="24"/>
      <c r="J173" s="24"/>
      <c r="K173" s="24"/>
      <c r="L173" s="25">
        <v>140</v>
      </c>
      <c r="M173" s="25"/>
      <c r="N173" s="19" t="s">
        <v>147</v>
      </c>
      <c r="O173" s="19" t="s">
        <v>67</v>
      </c>
      <c r="P173" s="16" t="s">
        <v>464</v>
      </c>
      <c r="Q173" s="19" t="s">
        <v>69</v>
      </c>
      <c r="R173" s="24" t="s">
        <v>89</v>
      </c>
      <c r="S173" s="1"/>
      <c r="T173" s="1"/>
    </row>
    <row r="174" spans="1:20" s="3" customFormat="1" ht="60" customHeight="1" x14ac:dyDescent="0.25">
      <c r="A174" s="15">
        <v>169</v>
      </c>
      <c r="B174" s="16" t="s">
        <v>727</v>
      </c>
      <c r="C174" s="16" t="s">
        <v>728</v>
      </c>
      <c r="D174" s="17" t="s">
        <v>729</v>
      </c>
      <c r="E174" s="18" t="s">
        <v>725</v>
      </c>
      <c r="F174" s="17" t="s">
        <v>730</v>
      </c>
      <c r="G174" s="15">
        <f t="shared" si="6"/>
        <v>210</v>
      </c>
      <c r="H174" s="15">
        <f t="shared" si="7"/>
        <v>210</v>
      </c>
      <c r="I174" s="24"/>
      <c r="J174" s="24"/>
      <c r="K174" s="24"/>
      <c r="L174" s="25">
        <v>210</v>
      </c>
      <c r="M174" s="25"/>
      <c r="N174" s="19" t="s">
        <v>147</v>
      </c>
      <c r="O174" s="19" t="s">
        <v>67</v>
      </c>
      <c r="P174" s="16" t="s">
        <v>464</v>
      </c>
      <c r="Q174" s="19" t="s">
        <v>69</v>
      </c>
      <c r="R174" s="24"/>
      <c r="S174" s="1"/>
      <c r="T174" s="1"/>
    </row>
    <row r="175" spans="1:20" s="2" customFormat="1" ht="60.9" customHeight="1" x14ac:dyDescent="0.25">
      <c r="A175" s="15">
        <v>170</v>
      </c>
      <c r="B175" s="16" t="s">
        <v>731</v>
      </c>
      <c r="C175" s="19" t="s">
        <v>732</v>
      </c>
      <c r="D175" s="17" t="s">
        <v>733</v>
      </c>
      <c r="E175" s="37" t="s">
        <v>734</v>
      </c>
      <c r="F175" s="16" t="s">
        <v>735</v>
      </c>
      <c r="G175" s="15">
        <f t="shared" si="6"/>
        <v>180</v>
      </c>
      <c r="H175" s="15">
        <f t="shared" si="7"/>
        <v>180</v>
      </c>
      <c r="I175" s="24"/>
      <c r="J175" s="24"/>
      <c r="K175" s="24"/>
      <c r="L175" s="38">
        <v>180</v>
      </c>
      <c r="M175" s="39"/>
      <c r="N175" s="19" t="s">
        <v>179</v>
      </c>
      <c r="O175" s="19" t="s">
        <v>67</v>
      </c>
      <c r="P175" s="19" t="s">
        <v>81</v>
      </c>
      <c r="Q175" s="19" t="s">
        <v>69</v>
      </c>
      <c r="R175" s="28"/>
      <c r="S175" s="1"/>
      <c r="T175" s="1"/>
    </row>
    <row r="176" spans="1:20" s="2" customFormat="1" ht="93" customHeight="1" x14ac:dyDescent="0.25">
      <c r="A176" s="15">
        <v>171</v>
      </c>
      <c r="B176" s="16" t="s">
        <v>670</v>
      </c>
      <c r="C176" s="19" t="s">
        <v>736</v>
      </c>
      <c r="D176" s="17" t="s">
        <v>737</v>
      </c>
      <c r="E176" s="37" t="s">
        <v>738</v>
      </c>
      <c r="F176" s="16" t="s">
        <v>739</v>
      </c>
      <c r="G176" s="15">
        <f t="shared" si="6"/>
        <v>100</v>
      </c>
      <c r="H176" s="15">
        <f t="shared" si="7"/>
        <v>100</v>
      </c>
      <c r="I176" s="24"/>
      <c r="J176" s="24"/>
      <c r="K176" s="24"/>
      <c r="L176" s="38">
        <v>100</v>
      </c>
      <c r="M176" s="39"/>
      <c r="N176" s="19" t="s">
        <v>179</v>
      </c>
      <c r="O176" s="19" t="s">
        <v>67</v>
      </c>
      <c r="P176" s="19" t="s">
        <v>81</v>
      </c>
      <c r="Q176" s="19" t="s">
        <v>69</v>
      </c>
      <c r="R176" s="27"/>
      <c r="S176" s="1"/>
      <c r="T176" s="1"/>
    </row>
    <row r="177" spans="1:20" s="2" customFormat="1" ht="60.9" customHeight="1" x14ac:dyDescent="0.25">
      <c r="A177" s="15">
        <v>172</v>
      </c>
      <c r="B177" s="16" t="s">
        <v>740</v>
      </c>
      <c r="C177" s="19" t="s">
        <v>741</v>
      </c>
      <c r="D177" s="17" t="s">
        <v>742</v>
      </c>
      <c r="E177" s="37" t="s">
        <v>738</v>
      </c>
      <c r="F177" s="16" t="s">
        <v>743</v>
      </c>
      <c r="G177" s="15">
        <f t="shared" si="6"/>
        <v>100</v>
      </c>
      <c r="H177" s="15">
        <f t="shared" si="7"/>
        <v>100</v>
      </c>
      <c r="I177" s="24"/>
      <c r="J177" s="24"/>
      <c r="K177" s="24"/>
      <c r="L177" s="38">
        <v>100</v>
      </c>
      <c r="M177" s="39"/>
      <c r="N177" s="19" t="s">
        <v>179</v>
      </c>
      <c r="O177" s="19" t="s">
        <v>67</v>
      </c>
      <c r="P177" s="19" t="s">
        <v>81</v>
      </c>
      <c r="Q177" s="19" t="s">
        <v>69</v>
      </c>
      <c r="R177" s="27"/>
      <c r="S177" s="1"/>
      <c r="T177" s="1"/>
    </row>
    <row r="178" spans="1:20" s="2" customFormat="1" ht="69.900000000000006" customHeight="1" x14ac:dyDescent="0.25">
      <c r="A178" s="15">
        <v>173</v>
      </c>
      <c r="B178" s="16" t="s">
        <v>744</v>
      </c>
      <c r="C178" s="19" t="s">
        <v>745</v>
      </c>
      <c r="D178" s="17" t="s">
        <v>746</v>
      </c>
      <c r="E178" s="37" t="s">
        <v>747</v>
      </c>
      <c r="F178" s="16" t="s">
        <v>748</v>
      </c>
      <c r="G178" s="15">
        <f t="shared" si="6"/>
        <v>150</v>
      </c>
      <c r="H178" s="15">
        <f t="shared" si="7"/>
        <v>150</v>
      </c>
      <c r="I178" s="24"/>
      <c r="J178" s="24"/>
      <c r="K178" s="24"/>
      <c r="L178" s="38">
        <v>150</v>
      </c>
      <c r="M178" s="39"/>
      <c r="N178" s="19" t="s">
        <v>179</v>
      </c>
      <c r="O178" s="19" t="s">
        <v>67</v>
      </c>
      <c r="P178" s="19" t="s">
        <v>81</v>
      </c>
      <c r="Q178" s="19" t="s">
        <v>69</v>
      </c>
      <c r="R178" s="28"/>
      <c r="S178" s="1"/>
      <c r="T178" s="1"/>
    </row>
    <row r="179" spans="1:20" s="2" customFormat="1" ht="99.9" customHeight="1" x14ac:dyDescent="0.25">
      <c r="A179" s="15">
        <v>174</v>
      </c>
      <c r="B179" s="16" t="s">
        <v>749</v>
      </c>
      <c r="C179" s="28" t="s">
        <v>750</v>
      </c>
      <c r="D179" s="28" t="s">
        <v>751</v>
      </c>
      <c r="E179" s="37" t="s">
        <v>734</v>
      </c>
      <c r="F179" s="16" t="s">
        <v>752</v>
      </c>
      <c r="G179" s="15">
        <f t="shared" si="6"/>
        <v>170</v>
      </c>
      <c r="H179" s="15">
        <f t="shared" si="7"/>
        <v>170</v>
      </c>
      <c r="I179" s="24"/>
      <c r="J179" s="24"/>
      <c r="K179" s="24"/>
      <c r="L179" s="24">
        <v>170</v>
      </c>
      <c r="M179" s="40"/>
      <c r="N179" s="19" t="s">
        <v>179</v>
      </c>
      <c r="O179" s="19" t="s">
        <v>67</v>
      </c>
      <c r="P179" s="19" t="s">
        <v>81</v>
      </c>
      <c r="Q179" s="19" t="s">
        <v>69</v>
      </c>
      <c r="R179" s="27"/>
      <c r="S179" s="1"/>
      <c r="T179" s="1"/>
    </row>
    <row r="180" spans="1:20" s="1" customFormat="1" ht="45.9" customHeight="1" x14ac:dyDescent="0.25">
      <c r="A180" s="15"/>
      <c r="B180" s="16"/>
      <c r="C180" s="16"/>
      <c r="D180" s="17"/>
      <c r="E180" s="18"/>
      <c r="F180" s="17"/>
      <c r="G180" s="15"/>
      <c r="H180" s="15"/>
      <c r="I180" s="24"/>
      <c r="J180" s="17"/>
      <c r="K180" s="24"/>
      <c r="L180" s="25"/>
      <c r="M180" s="25"/>
      <c r="N180" s="19"/>
      <c r="O180" s="19"/>
      <c r="P180" s="16"/>
      <c r="Q180" s="19"/>
      <c r="R180" s="24"/>
    </row>
    <row r="181" spans="1:20" ht="24" customHeight="1" x14ac:dyDescent="0.25"/>
  </sheetData>
  <autoFilter ref="A5:R179" xr:uid="{00000000-0009-0000-0000-000001000000}"/>
  <sortState xmlns:xlrd2="http://schemas.microsoft.com/office/spreadsheetml/2017/richdata2" ref="A6:Q159">
    <sortCondition ref="P6:P159"/>
  </sortState>
  <mergeCells count="17">
    <mergeCell ref="O3:O5"/>
    <mergeCell ref="P3:P5"/>
    <mergeCell ref="Q3:Q5"/>
    <mergeCell ref="R3:R5"/>
    <mergeCell ref="A1:B1"/>
    <mergeCell ref="A2:P2"/>
    <mergeCell ref="G3:M3"/>
    <mergeCell ref="H4:L4"/>
    <mergeCell ref="A3:A5"/>
    <mergeCell ref="B3:B5"/>
    <mergeCell ref="C3:C5"/>
    <mergeCell ref="D3:D5"/>
    <mergeCell ref="E3:E5"/>
    <mergeCell ref="F3:F5"/>
    <mergeCell ref="G4:G5"/>
    <mergeCell ref="M4:M5"/>
    <mergeCell ref="N3:N5"/>
  </mergeCells>
  <phoneticPr fontId="20" type="noConversion"/>
  <printOptions horizontalCentered="1"/>
  <pageMargins left="0.59027777777777801" right="0.59027777777777801" top="0.74791666666666701" bottom="0.74791666666666701" header="0.29861111111111099" footer="0.59027777777777801"/>
  <pageSetup paperSize="9" scale="79" fitToHeight="0" orientation="landscape" verticalDpi="300"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workbookViewId="0">
      <selection sqref="A1:XFD1048576"/>
    </sheetView>
  </sheetViews>
  <sheetFormatPr defaultColWidth="9" defaultRowHeight="14.4" x14ac:dyDescent="0.25"/>
  <cols>
    <col min="1" max="1" width="12" customWidth="1"/>
    <col min="2" max="4" width="14.33203125" customWidth="1"/>
    <col min="5" max="5" width="12.6640625" customWidth="1"/>
    <col min="6" max="6" width="11.44140625" customWidth="1"/>
  </cols>
  <sheetData>
    <row r="1" spans="1:7" ht="27" customHeight="1" x14ac:dyDescent="0.25">
      <c r="A1" s="58"/>
      <c r="B1" s="58"/>
      <c r="C1" s="59" t="s">
        <v>57</v>
      </c>
      <c r="D1" s="59" t="s">
        <v>58</v>
      </c>
      <c r="E1" s="59" t="s">
        <v>60</v>
      </c>
      <c r="F1" s="60" t="s">
        <v>753</v>
      </c>
    </row>
    <row r="2" spans="1:7" ht="27" customHeight="1" x14ac:dyDescent="0.25">
      <c r="A2" s="59" t="s">
        <v>754</v>
      </c>
      <c r="B2" s="58">
        <f>SUM(C2:E2)</f>
        <v>18933</v>
      </c>
      <c r="C2" s="58">
        <f>16075-2820</f>
        <v>13255</v>
      </c>
      <c r="D2" s="58">
        <v>4628</v>
      </c>
      <c r="E2" s="58">
        <v>1050</v>
      </c>
      <c r="F2" s="58">
        <f>F3+F5+F7</f>
        <v>160</v>
      </c>
    </row>
    <row r="3" spans="1:7" ht="27" customHeight="1" x14ac:dyDescent="0.25">
      <c r="A3" s="59" t="s">
        <v>755</v>
      </c>
      <c r="B3" s="58">
        <f>SUM(C3:E3)</f>
        <v>10914.689999999999</v>
      </c>
      <c r="C3" s="58">
        <v>8809.7199999999993</v>
      </c>
      <c r="D3" s="58">
        <v>2104.9699999999998</v>
      </c>
      <c r="E3" s="58"/>
      <c r="F3" s="58">
        <v>103</v>
      </c>
    </row>
    <row r="4" spans="1:7" ht="27" customHeight="1" x14ac:dyDescent="0.25">
      <c r="A4" s="59" t="s">
        <v>756</v>
      </c>
      <c r="B4" s="61">
        <f>B3/B2</f>
        <v>0.57649025511012508</v>
      </c>
      <c r="C4" s="61">
        <f t="shared" ref="C4:E4" si="0">C3/C2</f>
        <v>0.66463372312334967</v>
      </c>
      <c r="D4" s="61">
        <f t="shared" si="0"/>
        <v>0.45483362143474498</v>
      </c>
      <c r="E4" s="61">
        <f t="shared" si="0"/>
        <v>0</v>
      </c>
      <c r="F4" s="61"/>
    </row>
    <row r="5" spans="1:7" ht="27" customHeight="1" x14ac:dyDescent="0.25">
      <c r="A5" s="59" t="s">
        <v>464</v>
      </c>
      <c r="B5" s="58">
        <f>SUM(C5:E5)</f>
        <v>4098.3100000000013</v>
      </c>
      <c r="C5" s="58">
        <f>C2-C3-C7</f>
        <v>2285.2800000000007</v>
      </c>
      <c r="D5" s="58">
        <f>D2-D3-D7</f>
        <v>1463.0300000000002</v>
      </c>
      <c r="E5" s="58">
        <f t="shared" ref="E5" si="1">E2-E3-E7</f>
        <v>350</v>
      </c>
      <c r="F5" s="58">
        <v>37</v>
      </c>
    </row>
    <row r="6" spans="1:7" ht="27" customHeight="1" x14ac:dyDescent="0.25">
      <c r="A6" s="59" t="s">
        <v>756</v>
      </c>
      <c r="B6" s="61">
        <f>B5/B2</f>
        <v>0.21646384619447531</v>
      </c>
      <c r="C6" s="61">
        <f t="shared" ref="C6:E6" si="2">C5/C2</f>
        <v>0.17240890230101855</v>
      </c>
      <c r="D6" s="62">
        <f t="shared" si="2"/>
        <v>0.31612575626620576</v>
      </c>
      <c r="E6" s="61">
        <f t="shared" si="2"/>
        <v>0.33333333333333331</v>
      </c>
      <c r="F6" s="58"/>
      <c r="G6" s="63">
        <v>0.31619999999999998</v>
      </c>
    </row>
    <row r="7" spans="1:7" ht="27" customHeight="1" x14ac:dyDescent="0.25">
      <c r="A7" s="59" t="s">
        <v>757</v>
      </c>
      <c r="B7" s="58">
        <f>SUM(C7:E7)</f>
        <v>3920</v>
      </c>
      <c r="C7" s="64">
        <v>2160</v>
      </c>
      <c r="D7" s="64">
        <v>1060</v>
      </c>
      <c r="E7" s="58">
        <v>700</v>
      </c>
      <c r="F7" s="58">
        <v>20</v>
      </c>
    </row>
    <row r="8" spans="1:7" ht="27" customHeight="1" x14ac:dyDescent="0.25">
      <c r="A8" s="59" t="s">
        <v>756</v>
      </c>
      <c r="B8" s="61">
        <f>B7/B2</f>
        <v>0.20704589869539958</v>
      </c>
      <c r="C8" s="61">
        <f t="shared" ref="C8:E8" si="3">C7/C2</f>
        <v>0.16295737457563184</v>
      </c>
      <c r="D8" s="61">
        <f t="shared" si="3"/>
        <v>0.22904062229904926</v>
      </c>
      <c r="E8" s="61">
        <f t="shared" si="3"/>
        <v>0.66666666666666663</v>
      </c>
      <c r="F8" s="61"/>
    </row>
    <row r="9" spans="1:7" ht="27" customHeight="1" x14ac:dyDescent="0.25">
      <c r="A9" s="65"/>
      <c r="B9" s="66"/>
      <c r="C9" s="66"/>
      <c r="D9" s="66"/>
      <c r="E9" s="66"/>
      <c r="F9" s="66"/>
    </row>
    <row r="10" spans="1:7" ht="27" customHeight="1" x14ac:dyDescent="0.25">
      <c r="A10" s="59" t="s">
        <v>754</v>
      </c>
      <c r="B10" s="58">
        <f>SUM(C10:E10)</f>
        <v>21753</v>
      </c>
      <c r="C10" s="58">
        <f>16075</f>
        <v>16075</v>
      </c>
      <c r="D10" s="58">
        <v>4628</v>
      </c>
      <c r="E10" s="58">
        <v>1050</v>
      </c>
      <c r="F10" s="58">
        <f>F11+F13+F15</f>
        <v>161</v>
      </c>
    </row>
    <row r="11" spans="1:7" ht="27" customHeight="1" x14ac:dyDescent="0.25">
      <c r="A11" s="59" t="s">
        <v>755</v>
      </c>
      <c r="B11" s="58">
        <f>SUM(C11:E11)</f>
        <v>10914.689999999999</v>
      </c>
      <c r="C11" s="58">
        <v>8809.7199999999993</v>
      </c>
      <c r="D11" s="58">
        <v>2104.9699999999998</v>
      </c>
      <c r="E11" s="58"/>
      <c r="F11" s="58">
        <v>103</v>
      </c>
    </row>
    <row r="12" spans="1:7" ht="27" customHeight="1" x14ac:dyDescent="0.25">
      <c r="A12" s="59" t="s">
        <v>756</v>
      </c>
      <c r="B12" s="61">
        <f>B11/B10</f>
        <v>0.50175561991449447</v>
      </c>
      <c r="C12" s="61">
        <f t="shared" ref="C12:E12" si="4">C11/C10</f>
        <v>0.54803856920684291</v>
      </c>
      <c r="D12" s="61">
        <f t="shared" si="4"/>
        <v>0.45483362143474498</v>
      </c>
      <c r="E12" s="61">
        <f t="shared" si="4"/>
        <v>0</v>
      </c>
      <c r="F12" s="61"/>
    </row>
    <row r="13" spans="1:7" ht="27" customHeight="1" x14ac:dyDescent="0.25">
      <c r="A13" s="59" t="s">
        <v>464</v>
      </c>
      <c r="B13" s="58">
        <f>SUM(C13:E13)</f>
        <v>4098.3100000000013</v>
      </c>
      <c r="C13" s="58">
        <f>C10-C11-C15</f>
        <v>2285.2800000000007</v>
      </c>
      <c r="D13" s="58">
        <f>D10-D11-D15</f>
        <v>1463.0300000000002</v>
      </c>
      <c r="E13" s="58">
        <f t="shared" ref="E13" si="5">E10-E11-E15</f>
        <v>350</v>
      </c>
      <c r="F13" s="58">
        <v>37</v>
      </c>
    </row>
    <row r="14" spans="1:7" ht="27" customHeight="1" x14ac:dyDescent="0.25">
      <c r="A14" s="59" t="s">
        <v>756</v>
      </c>
      <c r="B14" s="61">
        <f>B13/B10</f>
        <v>0.18840205948604796</v>
      </c>
      <c r="C14" s="61">
        <f t="shared" ref="C14:E14" si="6">C13/C10</f>
        <v>0.1421636080870918</v>
      </c>
      <c r="D14" s="62">
        <f t="shared" si="6"/>
        <v>0.31612575626620576</v>
      </c>
      <c r="E14" s="61">
        <f t="shared" si="6"/>
        <v>0.33333333333333331</v>
      </c>
      <c r="F14" s="58"/>
      <c r="G14" s="63">
        <v>0.31619999999999998</v>
      </c>
    </row>
    <row r="15" spans="1:7" ht="27" customHeight="1" x14ac:dyDescent="0.25">
      <c r="A15" s="59" t="s">
        <v>757</v>
      </c>
      <c r="B15" s="58">
        <f>SUM(C15:E15)</f>
        <v>6740</v>
      </c>
      <c r="C15" s="64">
        <f>2820+2160</f>
        <v>4980</v>
      </c>
      <c r="D15" s="64">
        <v>1060</v>
      </c>
      <c r="E15" s="58">
        <v>700</v>
      </c>
      <c r="F15" s="58">
        <v>21</v>
      </c>
    </row>
    <row r="16" spans="1:7" ht="27" customHeight="1" x14ac:dyDescent="0.25">
      <c r="A16" s="59" t="s">
        <v>756</v>
      </c>
      <c r="B16" s="61">
        <f>B15/B10</f>
        <v>0.30984232059945754</v>
      </c>
      <c r="C16" s="61">
        <f t="shared" ref="C16:E16" si="7">C15/C10</f>
        <v>0.30979782270606532</v>
      </c>
      <c r="D16" s="61">
        <f t="shared" si="7"/>
        <v>0.22904062229904926</v>
      </c>
      <c r="E16" s="61">
        <f t="shared" si="7"/>
        <v>0.66666666666666663</v>
      </c>
      <c r="F16" s="61"/>
    </row>
    <row r="17" spans="1:7" ht="27" customHeight="1" x14ac:dyDescent="0.25"/>
    <row r="18" spans="1:7" ht="27" customHeight="1" x14ac:dyDescent="0.25">
      <c r="A18" s="59" t="s">
        <v>754</v>
      </c>
      <c r="B18" s="58">
        <f t="shared" ref="B18:B19" si="8">SUM(C18:E18)</f>
        <v>25155</v>
      </c>
      <c r="C18" s="58">
        <f>22297-2820</f>
        <v>19477</v>
      </c>
      <c r="D18" s="58">
        <v>4628</v>
      </c>
      <c r="E18" s="58">
        <v>1050</v>
      </c>
      <c r="F18" s="60">
        <f>F19+F21+F23</f>
        <v>174</v>
      </c>
    </row>
    <row r="19" spans="1:7" ht="27" customHeight="1" x14ac:dyDescent="0.25">
      <c r="A19" s="59" t="s">
        <v>755</v>
      </c>
      <c r="B19" s="58">
        <f t="shared" si="8"/>
        <v>11414.689999999999</v>
      </c>
      <c r="C19" s="58">
        <v>9309.7199999999993</v>
      </c>
      <c r="D19" s="58">
        <v>2104.9699999999998</v>
      </c>
      <c r="E19" s="58"/>
      <c r="F19" s="58">
        <v>113</v>
      </c>
    </row>
    <row r="20" spans="1:7" ht="27" customHeight="1" x14ac:dyDescent="0.25">
      <c r="A20" s="59" t="s">
        <v>756</v>
      </c>
      <c r="B20" s="67">
        <f>B19/B18</f>
        <v>0.45377419996024643</v>
      </c>
      <c r="C20" s="61">
        <f t="shared" ref="C20:E20" si="9">C19/C18</f>
        <v>0.47798531601375976</v>
      </c>
      <c r="D20" s="61">
        <f t="shared" si="9"/>
        <v>0.45483362143474498</v>
      </c>
      <c r="E20" s="61">
        <f t="shared" si="9"/>
        <v>0</v>
      </c>
      <c r="F20" s="61"/>
      <c r="G20" s="63"/>
    </row>
    <row r="21" spans="1:7" ht="27" customHeight="1" x14ac:dyDescent="0.25">
      <c r="A21" s="59" t="s">
        <v>464</v>
      </c>
      <c r="B21" s="68">
        <f>SUM(C21:E21)</f>
        <v>9820.3100000000013</v>
      </c>
      <c r="C21" s="58">
        <f>C18-C19-C23</f>
        <v>8007.2800000000007</v>
      </c>
      <c r="D21" s="58">
        <f t="shared" ref="D21:E21" si="10">D18-D19-D23</f>
        <v>1463.0300000000002</v>
      </c>
      <c r="E21" s="58">
        <f t="shared" si="10"/>
        <v>350</v>
      </c>
      <c r="F21" s="58">
        <v>41</v>
      </c>
    </row>
    <row r="22" spans="1:7" ht="27" customHeight="1" x14ac:dyDescent="0.25">
      <c r="A22" s="59" t="s">
        <v>756</v>
      </c>
      <c r="B22" s="67">
        <f>B21/B18</f>
        <v>0.39039196978731866</v>
      </c>
      <c r="C22" s="61">
        <f t="shared" ref="C22:E22" si="11">C21/C18</f>
        <v>0.41111464804641373</v>
      </c>
      <c r="D22" s="62">
        <f t="shared" si="11"/>
        <v>0.31612575626620576</v>
      </c>
      <c r="E22" s="61">
        <f t="shared" si="11"/>
        <v>0.33333333333333331</v>
      </c>
      <c r="F22" s="61"/>
      <c r="G22" s="63">
        <v>0.31619999999999998</v>
      </c>
    </row>
    <row r="23" spans="1:7" ht="27" customHeight="1" x14ac:dyDescent="0.25">
      <c r="A23" s="59" t="s">
        <v>757</v>
      </c>
      <c r="B23" s="68">
        <f>SUM(C23:E23)</f>
        <v>3920</v>
      </c>
      <c r="C23" s="64">
        <v>2160</v>
      </c>
      <c r="D23" s="64">
        <v>1060</v>
      </c>
      <c r="E23" s="64">
        <v>700</v>
      </c>
      <c r="F23" s="64">
        <v>20</v>
      </c>
    </row>
    <row r="24" spans="1:7" ht="27" customHeight="1" x14ac:dyDescent="0.25">
      <c r="A24" s="59" t="s">
        <v>756</v>
      </c>
      <c r="B24" s="67">
        <f>B23/B18</f>
        <v>0.15583383025243491</v>
      </c>
      <c r="C24" s="61">
        <f t="shared" ref="C24:E24" si="12">C23/C18</f>
        <v>0.11090003593982646</v>
      </c>
      <c r="D24" s="61">
        <f t="shared" si="12"/>
        <v>0.22904062229904926</v>
      </c>
      <c r="E24" s="61">
        <f t="shared" si="12"/>
        <v>0.66666666666666663</v>
      </c>
      <c r="F24" s="64"/>
    </row>
    <row r="25" spans="1:7" ht="27" customHeight="1" x14ac:dyDescent="0.25">
      <c r="A25" s="59" t="s">
        <v>758</v>
      </c>
      <c r="B25" s="58">
        <f>SUM(C25:E25)</f>
        <v>5055.3100000000013</v>
      </c>
      <c r="C25" s="58">
        <f>C5-528-600+80+195+2160</f>
        <v>3592.2800000000007</v>
      </c>
      <c r="D25" s="58">
        <f>D5</f>
        <v>1463.0300000000002</v>
      </c>
      <c r="E25" s="61"/>
      <c r="F25" s="61"/>
    </row>
    <row r="26" spans="1:7" ht="27" customHeight="1" x14ac:dyDescent="0.25">
      <c r="A26" s="59" t="s">
        <v>756</v>
      </c>
      <c r="B26" s="61"/>
      <c r="C26" s="61">
        <f>C25/C18</f>
        <v>0.18443702828977773</v>
      </c>
      <c r="D26" s="62">
        <f>D25/D18</f>
        <v>0.31612575626620576</v>
      </c>
      <c r="E26" s="61"/>
      <c r="F26" s="61"/>
      <c r="G26" s="63">
        <v>0.31619999999999998</v>
      </c>
    </row>
    <row r="27" spans="1:7" ht="27" customHeight="1" x14ac:dyDescent="0.25"/>
    <row r="29" spans="1:7" x14ac:dyDescent="0.25">
      <c r="D29" s="63"/>
    </row>
  </sheetData>
  <phoneticPr fontId="2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K23" sqref="K23"/>
    </sheetView>
  </sheetViews>
  <sheetFormatPr defaultColWidth="9" defaultRowHeight="14.4" x14ac:dyDescent="0.25"/>
  <cols>
    <col min="1" max="1" width="12" customWidth="1"/>
    <col min="2" max="4" width="14.33203125" customWidth="1"/>
    <col min="5" max="5" width="12.6640625" customWidth="1"/>
    <col min="6" max="6" width="11.44140625" customWidth="1"/>
  </cols>
  <sheetData>
    <row r="1" spans="1:9" ht="27" customHeight="1" x14ac:dyDescent="0.25">
      <c r="A1" s="58"/>
      <c r="B1" s="58"/>
      <c r="C1" s="59" t="s">
        <v>57</v>
      </c>
      <c r="D1" s="59" t="s">
        <v>58</v>
      </c>
      <c r="E1" s="59" t="s">
        <v>60</v>
      </c>
      <c r="F1" s="60" t="s">
        <v>753</v>
      </c>
    </row>
    <row r="2" spans="1:9" ht="27" customHeight="1" x14ac:dyDescent="0.25">
      <c r="A2" s="59" t="s">
        <v>754</v>
      </c>
      <c r="B2" s="58">
        <f>SUM(C2:E2)</f>
        <v>21753</v>
      </c>
      <c r="C2" s="58">
        <f>16075</f>
        <v>16075</v>
      </c>
      <c r="D2" s="58">
        <v>4628</v>
      </c>
      <c r="E2" s="58">
        <v>1050</v>
      </c>
      <c r="F2" s="58">
        <f>F3+F5+F7</f>
        <v>161</v>
      </c>
      <c r="I2">
        <v>26309</v>
      </c>
    </row>
    <row r="3" spans="1:9" ht="27" customHeight="1" x14ac:dyDescent="0.25">
      <c r="A3" s="59" t="s">
        <v>755</v>
      </c>
      <c r="B3" s="58">
        <f>SUM(C3:E3)</f>
        <v>10914.689999999999</v>
      </c>
      <c r="C3" s="58">
        <v>8809.7199999999993</v>
      </c>
      <c r="D3" s="58">
        <v>2104.9699999999998</v>
      </c>
      <c r="E3" s="58"/>
      <c r="F3" s="58">
        <v>103</v>
      </c>
      <c r="I3">
        <f>10914.69+3628</f>
        <v>14542.69</v>
      </c>
    </row>
    <row r="4" spans="1:9" ht="27" customHeight="1" x14ac:dyDescent="0.25">
      <c r="A4" s="59" t="s">
        <v>756</v>
      </c>
      <c r="B4" s="61">
        <f>B3/B2</f>
        <v>0.50175561991449447</v>
      </c>
      <c r="C4" s="61">
        <f t="shared" ref="C4:E4" si="0">C3/C2</f>
        <v>0.54803856920684291</v>
      </c>
      <c r="D4" s="61">
        <f t="shared" si="0"/>
        <v>0.45483362143474498</v>
      </c>
      <c r="E4" s="61">
        <f t="shared" si="0"/>
        <v>0</v>
      </c>
      <c r="F4" s="61"/>
      <c r="I4" s="61">
        <f>I3/I2</f>
        <v>0.55276483332699844</v>
      </c>
    </row>
    <row r="5" spans="1:9" ht="27" customHeight="1" x14ac:dyDescent="0.25">
      <c r="A5" s="59" t="s">
        <v>464</v>
      </c>
      <c r="B5" s="58">
        <f>SUM(C5:E5)</f>
        <v>4098.3100000000013</v>
      </c>
      <c r="C5" s="58">
        <f>C2-C3-C7</f>
        <v>2285.2800000000007</v>
      </c>
      <c r="D5" s="58">
        <f>D2-D3-D7</f>
        <v>1463.0300000000002</v>
      </c>
      <c r="E5" s="58">
        <f t="shared" ref="E5" si="1">E2-E3-E7</f>
        <v>350</v>
      </c>
      <c r="F5" s="58">
        <v>37</v>
      </c>
      <c r="I5">
        <f>4098.31+200</f>
        <v>4298.3100000000004</v>
      </c>
    </row>
    <row r="6" spans="1:9" ht="27" customHeight="1" x14ac:dyDescent="0.25">
      <c r="A6" s="59" t="s">
        <v>756</v>
      </c>
      <c r="B6" s="61">
        <f>B5/B2</f>
        <v>0.18840205948604796</v>
      </c>
      <c r="C6" s="61">
        <f t="shared" ref="C6:E6" si="2">C5/C2</f>
        <v>0.1421636080870918</v>
      </c>
      <c r="D6" s="62">
        <f t="shared" si="2"/>
        <v>0.31612575626620576</v>
      </c>
      <c r="E6" s="61">
        <f t="shared" si="2"/>
        <v>0.33333333333333331</v>
      </c>
      <c r="F6" s="58"/>
      <c r="G6" s="63">
        <v>0.31619999999999998</v>
      </c>
      <c r="I6" s="61">
        <f>I5/I2</f>
        <v>0.16337793150632865</v>
      </c>
    </row>
    <row r="7" spans="1:9" ht="27" customHeight="1" x14ac:dyDescent="0.25">
      <c r="A7" s="59" t="s">
        <v>757</v>
      </c>
      <c r="B7" s="58">
        <f>SUM(C7:E7)</f>
        <v>6740</v>
      </c>
      <c r="C7" s="64">
        <f>2820+2160</f>
        <v>4980</v>
      </c>
      <c r="D7" s="64">
        <v>1060</v>
      </c>
      <c r="E7" s="58">
        <v>700</v>
      </c>
      <c r="F7" s="58">
        <v>21</v>
      </c>
      <c r="I7">
        <f>6740+1098-370</f>
        <v>7468</v>
      </c>
    </row>
    <row r="8" spans="1:9" ht="27" customHeight="1" x14ac:dyDescent="0.25">
      <c r="A8" s="59" t="s">
        <v>756</v>
      </c>
      <c r="B8" s="61">
        <f>B7/B2</f>
        <v>0.30984232059945754</v>
      </c>
      <c r="C8" s="61">
        <f t="shared" ref="C8:E8" si="3">C7/C2</f>
        <v>0.30979782270606532</v>
      </c>
      <c r="D8" s="61">
        <f t="shared" si="3"/>
        <v>0.22904062229904926</v>
      </c>
      <c r="E8" s="61">
        <f t="shared" si="3"/>
        <v>0.66666666666666663</v>
      </c>
      <c r="F8" s="61"/>
      <c r="I8" s="61">
        <f>I7/I2</f>
        <v>0.28385723516667299</v>
      </c>
    </row>
    <row r="9" spans="1:9" ht="27" customHeight="1" x14ac:dyDescent="0.25"/>
    <row r="10" spans="1:9" ht="27" customHeight="1" x14ac:dyDescent="0.25">
      <c r="A10" s="59" t="s">
        <v>754</v>
      </c>
      <c r="B10" s="58">
        <f t="shared" ref="B10:B11" si="4">SUM(C10:E10)</f>
        <v>25155</v>
      </c>
      <c r="C10" s="58">
        <f>22297-2820</f>
        <v>19477</v>
      </c>
      <c r="D10" s="58">
        <v>4628</v>
      </c>
      <c r="E10" s="58">
        <v>1050</v>
      </c>
      <c r="F10" s="60">
        <f>F11+F13+F15</f>
        <v>174</v>
      </c>
      <c r="I10">
        <f>B10+4556</f>
        <v>29711</v>
      </c>
    </row>
    <row r="11" spans="1:9" ht="27" customHeight="1" x14ac:dyDescent="0.25">
      <c r="A11" s="59" t="s">
        <v>755</v>
      </c>
      <c r="B11" s="58">
        <f t="shared" si="4"/>
        <v>11414.689999999999</v>
      </c>
      <c r="C11" s="58">
        <v>9309.7199999999993</v>
      </c>
      <c r="D11" s="58">
        <v>2104.9699999999998</v>
      </c>
      <c r="E11" s="58"/>
      <c r="F11" s="58">
        <v>113</v>
      </c>
      <c r="I11">
        <f>B11+3628</f>
        <v>15042.689999999999</v>
      </c>
    </row>
    <row r="12" spans="1:9" ht="27" customHeight="1" x14ac:dyDescent="0.25">
      <c r="A12" s="59" t="s">
        <v>756</v>
      </c>
      <c r="B12" s="67">
        <f>B11/B10</f>
        <v>0.45377419996024643</v>
      </c>
      <c r="C12" s="61">
        <f t="shared" ref="C12:E12" si="5">C11/C10</f>
        <v>0.47798531601375976</v>
      </c>
      <c r="D12" s="61">
        <f t="shared" si="5"/>
        <v>0.45483362143474498</v>
      </c>
      <c r="E12" s="61">
        <f t="shared" si="5"/>
        <v>0</v>
      </c>
      <c r="F12" s="61"/>
      <c r="G12" s="63"/>
      <c r="I12" s="67">
        <f>I11/I10</f>
        <v>0.50630036013597657</v>
      </c>
    </row>
    <row r="13" spans="1:9" ht="27" customHeight="1" x14ac:dyDescent="0.25">
      <c r="A13" s="59" t="s">
        <v>464</v>
      </c>
      <c r="B13" s="68">
        <f>SUM(C13:E13)</f>
        <v>9820.3100000000013</v>
      </c>
      <c r="C13" s="58">
        <f>C10-C11-C15</f>
        <v>8007.2800000000007</v>
      </c>
      <c r="D13" s="58">
        <f t="shared" ref="D13:E13" si="6">D10-D11-D15</f>
        <v>1463.0300000000002</v>
      </c>
      <c r="E13" s="58">
        <f t="shared" si="6"/>
        <v>350</v>
      </c>
      <c r="F13" s="58">
        <v>41</v>
      </c>
      <c r="I13">
        <f>B13+200</f>
        <v>10020.310000000001</v>
      </c>
    </row>
    <row r="14" spans="1:9" ht="27" customHeight="1" x14ac:dyDescent="0.25">
      <c r="A14" s="59" t="s">
        <v>756</v>
      </c>
      <c r="B14" s="67">
        <f>B13/B10</f>
        <v>0.39039196978731866</v>
      </c>
      <c r="C14" s="61">
        <f t="shared" ref="C14:E14" si="7">C13/C10</f>
        <v>0.41111464804641373</v>
      </c>
      <c r="D14" s="62">
        <f t="shared" si="7"/>
        <v>0.31612575626620576</v>
      </c>
      <c r="E14" s="61">
        <f t="shared" si="7"/>
        <v>0.33333333333333331</v>
      </c>
      <c r="F14" s="61"/>
      <c r="G14" s="63">
        <v>0.31619999999999998</v>
      </c>
      <c r="I14" s="67">
        <f>I13/I10</f>
        <v>0.33725926424556568</v>
      </c>
    </row>
    <row r="15" spans="1:9" ht="27" customHeight="1" x14ac:dyDescent="0.25">
      <c r="A15" s="59" t="s">
        <v>757</v>
      </c>
      <c r="B15" s="68">
        <f>SUM(C15:E15)</f>
        <v>3920</v>
      </c>
      <c r="C15" s="64">
        <v>2160</v>
      </c>
      <c r="D15" s="64">
        <v>1060</v>
      </c>
      <c r="E15" s="64">
        <v>700</v>
      </c>
      <c r="F15" s="64">
        <v>20</v>
      </c>
      <c r="I15">
        <f>B15+1098-370</f>
        <v>4648</v>
      </c>
    </row>
    <row r="16" spans="1:9" ht="27" customHeight="1" x14ac:dyDescent="0.25">
      <c r="A16" s="59" t="s">
        <v>756</v>
      </c>
      <c r="B16" s="67">
        <f>B15/B10</f>
        <v>0.15583383025243491</v>
      </c>
      <c r="C16" s="61">
        <f t="shared" ref="C16:E16" si="8">C15/C10</f>
        <v>0.11090003593982646</v>
      </c>
      <c r="D16" s="61">
        <f t="shared" si="8"/>
        <v>0.22904062229904926</v>
      </c>
      <c r="E16" s="61">
        <f t="shared" si="8"/>
        <v>0.66666666666666663</v>
      </c>
      <c r="F16" s="64"/>
      <c r="I16" s="67">
        <f>I15/I10</f>
        <v>0.15644037561845781</v>
      </c>
    </row>
    <row r="17" spans="1:7" ht="27" customHeight="1" x14ac:dyDescent="0.25">
      <c r="A17" s="59" t="s">
        <v>758</v>
      </c>
      <c r="B17" s="58" t="e">
        <f>SUM(C17:E17)</f>
        <v>#REF!</v>
      </c>
      <c r="C17" s="58" t="e">
        <f>#REF!-528-600+80+195+2160</f>
        <v>#REF!</v>
      </c>
      <c r="D17" s="58" t="e">
        <f>#REF!</f>
        <v>#REF!</v>
      </c>
      <c r="E17" s="61"/>
      <c r="F17" s="61"/>
    </row>
    <row r="18" spans="1:7" ht="27" customHeight="1" x14ac:dyDescent="0.25">
      <c r="A18" s="59" t="s">
        <v>756</v>
      </c>
      <c r="B18" s="61"/>
      <c r="C18" s="61" t="e">
        <f>C17/C10</f>
        <v>#REF!</v>
      </c>
      <c r="D18" s="62" t="e">
        <f>D17/D10</f>
        <v>#REF!</v>
      </c>
      <c r="E18" s="61"/>
      <c r="F18" s="61"/>
      <c r="G18" s="63">
        <v>0.31619999999999998</v>
      </c>
    </row>
    <row r="19" spans="1:7" ht="27" customHeight="1" x14ac:dyDescent="0.25"/>
    <row r="21" spans="1:7" x14ac:dyDescent="0.25">
      <c r="D21" s="63"/>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资金明细</vt:lpstr>
      <vt:lpstr>项目明细</vt:lpstr>
      <vt:lpstr>占比</vt:lpstr>
      <vt:lpstr>26309</vt:lpstr>
      <vt:lpstr>项目明细!Print_Area</vt:lpstr>
      <vt:lpstr>项目明细!Print_Titles</vt:lpstr>
      <vt:lpstr>资金明细!Print_Titles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Judung</cp:lastModifiedBy>
  <cp:lastPrinted>2022-06-07T02:27:00Z</cp:lastPrinted>
  <dcterms:created xsi:type="dcterms:W3CDTF">2006-09-13T11:21:00Z</dcterms:created>
  <dcterms:modified xsi:type="dcterms:W3CDTF">2022-07-06T03:07:40Z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5363B8B8624744F190352DA67A78544A</vt:lpwstr>
  </property>
</Properties>
</file>